
<file path=[Content_Types].xml><?xml version="1.0" encoding="utf-8"?>
<Types xmlns="http://schemas.openxmlformats.org/package/2006/content-types">
  <Default Extension="png" ContentType="image/png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xl/revisions/userNames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3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COMPUTER\6.VARIE PER LA PROFESSIONE\PROGRAMMI UTILI\COMBINAZIONE DELLE AZIONI\"/>
    </mc:Choice>
  </mc:AlternateContent>
  <workbookProtection workbookAlgorithmName="SHA-512" workbookHashValue="mQDSdt38z61p2vZ12BlEsLLtGwPeIe+ll4eyhTtVi//MbW2xEMbmOOSOuvTBBTinFv2gKwofDL9+Zs8Z+Im7Qw==" workbookSaltValue="ERQ3JcKVQR1Y8oj3NPiaWA==" workbookSpinCount="100000" revisionsAlgorithmName="SHA-512" revisionsHashValue="1TcUxxiay/6lrmL7yrVtdzxWHcmz+/PD37vHiq8va66w3+4CSweYlKU6p9D1eE/kQgRDkbt5FWyRuiyzdxiFQA==" revisionsSaltValue="UPA4/Imns47B3Mcw32/JPw==" revisionsSpinCount="100000" lockStructure="1" lockRevision="1"/>
  <bookViews>
    <workbookView xWindow="0" yWindow="0" windowWidth="20400" windowHeight="7620" tabRatio="720"/>
  </bookViews>
  <sheets>
    <sheet name="ISTRUZIONI" sheetId="1" r:id="rId1"/>
    <sheet name="COMBINAZIONI" sheetId="2" r:id="rId2"/>
    <sheet name="dati nascosti" sheetId="3" state="hidden" r:id="rId3"/>
    <sheet name="TABELLE NTC" sheetId="4" r:id="rId4"/>
  </sheets>
  <definedNames>
    <definedName name="a">'dati nascosti'!$C$13:$C$20</definedName>
    <definedName name="CAS">'dati nascosti'!$D$3:$D$4</definedName>
    <definedName name="CATEG">'dati nascosti'!$C$13:$C$24</definedName>
    <definedName name="COMB">'dati nascosti'!$C$3:$D$8</definedName>
    <definedName name="COMBO">'dati nascosti'!$C$3:$C$9</definedName>
    <definedName name="folla">'dati nascosti'!$D$38:$D$52</definedName>
    <definedName name="NEVE">'dati nascosti'!$C$22:$C$23</definedName>
    <definedName name="pav">#REF!</definedName>
    <definedName name="prin">'dati nascosti'!$AA$40:$AA$43</definedName>
    <definedName name="TIPO">'dati nascosti'!$M$29:$N$35</definedName>
    <definedName name="tipoca">'dati nascosti'!$C$38:$C$48</definedName>
    <definedName name="tipocar">'dati nascosti'!$C$38:$C$49</definedName>
  </definedNames>
  <calcPr calcId="162913"/>
  <customWorkbookViews>
    <customWorkbookView name="Davide Cicchini - Visualizzazione personale" guid="{2A1B0124-A360-4922-91B2-B392BE8B5572}" mergeInterval="0" personalView="1" maximized="1" xWindow="-8" yWindow="-8" windowWidth="1376" windowHeight="744" tabRatio="720" activeSheetId="1"/>
  </customWorkbookViews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1" i="2" l="1"/>
  <c r="B30" i="2" l="1"/>
  <c r="I17" i="3"/>
  <c r="E29" i="3" s="1"/>
  <c r="J17" i="3" l="1"/>
  <c r="R52" i="3" s="1"/>
  <c r="H17" i="3"/>
  <c r="G20" i="2"/>
  <c r="G17" i="2"/>
  <c r="R64" i="3" l="1"/>
  <c r="R40" i="3"/>
  <c r="M63" i="3"/>
  <c r="M51" i="3"/>
  <c r="M39" i="3"/>
  <c r="AE43" i="3"/>
  <c r="AD43" i="3"/>
  <c r="R66" i="3" s="1"/>
  <c r="AC43" i="3"/>
  <c r="S53" i="3" s="1"/>
  <c r="AE42" i="3"/>
  <c r="AD42" i="3"/>
  <c r="R54" i="3" s="1"/>
  <c r="AC42" i="3"/>
  <c r="U65" i="3" s="1"/>
  <c r="M28" i="3"/>
  <c r="Z45" i="3"/>
  <c r="Z44" i="3"/>
  <c r="Z43" i="3"/>
  <c r="N63" i="3" s="1"/>
  <c r="Z42" i="3"/>
  <c r="N51" i="3" s="1"/>
  <c r="Z41" i="3"/>
  <c r="N39" i="3" s="1"/>
  <c r="Z40" i="3"/>
  <c r="N28" i="3" s="1"/>
  <c r="R55" i="3" l="1"/>
  <c r="U67" i="3"/>
  <c r="S45" i="3"/>
  <c r="R56" i="3"/>
  <c r="U68" i="3"/>
  <c r="U66" i="3"/>
  <c r="R57" i="3"/>
  <c r="U69" i="3"/>
  <c r="U64" i="3"/>
  <c r="S54" i="3"/>
  <c r="R68" i="3"/>
  <c r="S55" i="3"/>
  <c r="R69" i="3"/>
  <c r="S57" i="3"/>
  <c r="R67" i="3"/>
  <c r="S56" i="3"/>
  <c r="T40" i="3"/>
  <c r="H23" i="2"/>
  <c r="T43" i="3"/>
  <c r="I25" i="2"/>
  <c r="G25" i="2"/>
  <c r="I23" i="2"/>
  <c r="H25" i="2"/>
  <c r="S41" i="3"/>
  <c r="G23" i="2"/>
  <c r="S42" i="3"/>
  <c r="T41" i="3"/>
  <c r="T42" i="3"/>
  <c r="AG27" i="3"/>
  <c r="D42" i="2" s="1"/>
  <c r="AB30" i="3"/>
  <c r="AF27" i="3"/>
  <c r="D41" i="2" s="1"/>
  <c r="AE30" i="3"/>
  <c r="AH27" i="3"/>
  <c r="D43" i="2" s="1"/>
  <c r="AE27" i="3"/>
  <c r="D40" i="2" s="1"/>
  <c r="AI35" i="3"/>
  <c r="AB31" i="3"/>
  <c r="AJ34" i="3"/>
  <c r="AB34" i="3"/>
  <c r="AI29" i="3"/>
  <c r="AI30" i="3"/>
  <c r="AI31" i="3"/>
  <c r="AI32" i="3"/>
  <c r="AJ33" i="3"/>
  <c r="AF35" i="3"/>
  <c r="AB35" i="3"/>
  <c r="AJ29" i="3"/>
  <c r="AJ30" i="3"/>
  <c r="AJ31" i="3"/>
  <c r="AJ32" i="3"/>
  <c r="AC34" i="3"/>
  <c r="AJ35" i="3"/>
  <c r="AC35" i="3"/>
  <c r="AG35" i="3"/>
  <c r="Z28" i="3"/>
  <c r="AB32" i="3"/>
  <c r="AC30" i="3"/>
  <c r="AC31" i="3"/>
  <c r="AC32" i="3"/>
  <c r="AC33" i="3"/>
  <c r="AD34" i="3"/>
  <c r="AD35" i="3"/>
  <c r="AH35" i="3"/>
  <c r="AB33" i="3"/>
  <c r="AD29" i="3"/>
  <c r="AD30" i="3"/>
  <c r="AD31" i="3"/>
  <c r="AD32" i="3"/>
  <c r="AD33" i="3"/>
  <c r="AI33" i="3"/>
  <c r="AI34" i="3"/>
  <c r="AE35" i="3"/>
  <c r="U34" i="3"/>
  <c r="S43" i="3"/>
  <c r="S44" i="3"/>
  <c r="U30" i="3"/>
  <c r="T45" i="3"/>
  <c r="T31" i="3"/>
  <c r="U31" i="3"/>
  <c r="T33" i="3"/>
  <c r="U32" i="3"/>
  <c r="T44" i="3"/>
  <c r="T30" i="3"/>
  <c r="T34" i="3"/>
  <c r="T32" i="3"/>
  <c r="U33" i="3"/>
  <c r="G39" i="2" l="1"/>
  <c r="G35" i="2"/>
  <c r="G38" i="2"/>
  <c r="I20" i="2"/>
  <c r="AE41" i="3" s="1"/>
  <c r="R43" i="3" s="1"/>
  <c r="H20" i="2"/>
  <c r="AD41" i="3" s="1"/>
  <c r="R42" i="3" s="1"/>
  <c r="AC41" i="3"/>
  <c r="U57" i="3" l="1"/>
  <c r="U54" i="3"/>
  <c r="U56" i="3"/>
  <c r="U55" i="3"/>
  <c r="U53" i="3"/>
  <c r="U52" i="3"/>
  <c r="T67" i="3"/>
  <c r="T66" i="3"/>
  <c r="T69" i="3"/>
  <c r="T68" i="3"/>
  <c r="T65" i="3"/>
  <c r="T64" i="3"/>
  <c r="S31" i="3"/>
  <c r="S34" i="3"/>
  <c r="S32" i="3"/>
  <c r="R45" i="3"/>
  <c r="R44" i="3"/>
  <c r="S33" i="3"/>
  <c r="S30" i="3"/>
  <c r="D29" i="3" l="1"/>
  <c r="O29" i="3"/>
  <c r="S52" i="3"/>
  <c r="S40" i="3"/>
  <c r="R29" i="3"/>
  <c r="T29" i="3"/>
  <c r="U29" i="3"/>
  <c r="P40" i="3"/>
  <c r="P52" i="3"/>
  <c r="P64" i="3"/>
  <c r="P29" i="3"/>
  <c r="S29" i="3"/>
  <c r="O64" i="3"/>
  <c r="O52" i="3"/>
  <c r="O40" i="3"/>
  <c r="E31" i="3"/>
  <c r="I31" i="3" s="1"/>
  <c r="D35" i="3"/>
  <c r="H35" i="3" s="1"/>
  <c r="F30" i="3"/>
  <c r="G31" i="3"/>
  <c r="G35" i="3"/>
  <c r="G30" i="3"/>
  <c r="G33" i="3"/>
  <c r="G29" i="3"/>
  <c r="G32" i="3"/>
  <c r="E32" i="3"/>
  <c r="I32" i="3" s="1"/>
  <c r="E30" i="3"/>
  <c r="I30" i="3" s="1"/>
  <c r="E33" i="3"/>
  <c r="I33" i="3" s="1"/>
  <c r="D31" i="3"/>
  <c r="H31" i="3" s="1"/>
  <c r="E35" i="3"/>
  <c r="I35" i="3" s="1"/>
  <c r="D30" i="3"/>
  <c r="H30" i="3" s="1"/>
  <c r="D32" i="3"/>
  <c r="H32" i="3" s="1"/>
  <c r="F29" i="3"/>
  <c r="F35" i="3"/>
  <c r="K35" i="3" s="1"/>
  <c r="D33" i="3"/>
  <c r="AB29" i="3" l="1"/>
  <c r="G36" i="2" s="1"/>
  <c r="H33" i="3"/>
  <c r="AE29" i="3"/>
  <c r="AC29" i="3"/>
  <c r="G37" i="2" s="1"/>
  <c r="K30" i="3"/>
  <c r="J29" i="3"/>
  <c r="H29" i="3"/>
  <c r="I29" i="3"/>
  <c r="K29" i="3"/>
  <c r="D18" i="2" l="1"/>
  <c r="I17" i="2"/>
  <c r="AE40" i="3" s="1"/>
  <c r="H17" i="2"/>
  <c r="AD40" i="3" s="1"/>
  <c r="R31" i="3" s="1"/>
  <c r="AE31" i="3" s="1"/>
  <c r="U43" i="3" l="1"/>
  <c r="U44" i="3"/>
  <c r="U42" i="3"/>
  <c r="T55" i="3"/>
  <c r="T56" i="3"/>
  <c r="T54" i="3"/>
  <c r="T57" i="3"/>
  <c r="S69" i="3"/>
  <c r="AF34" i="3" s="1"/>
  <c r="S68" i="3"/>
  <c r="AF33" i="3" s="1"/>
  <c r="S67" i="3"/>
  <c r="AF32" i="3" s="1"/>
  <c r="S66" i="3"/>
  <c r="AF31" i="3" s="1"/>
  <c r="AG31" i="3"/>
  <c r="AH31" i="3"/>
  <c r="AG32" i="3"/>
  <c r="AG33" i="3"/>
  <c r="AG34" i="3"/>
  <c r="AH33" i="3"/>
  <c r="R32" i="3"/>
  <c r="AE32" i="3" s="1"/>
  <c r="AH32" i="3"/>
  <c r="R33" i="3"/>
  <c r="U45" i="3"/>
  <c r="AH34" i="3" s="1"/>
  <c r="R34" i="3"/>
  <c r="F31" i="3"/>
  <c r="K31" i="3" s="1"/>
  <c r="J35" i="3"/>
  <c r="J32" i="3"/>
  <c r="F32" i="3"/>
  <c r="K32" i="3" s="1"/>
  <c r="J31" i="3"/>
  <c r="J33" i="3"/>
  <c r="F33" i="3"/>
  <c r="AC40" i="3"/>
  <c r="U41" i="3" s="1"/>
  <c r="S65" i="3" l="1"/>
  <c r="AF30" i="3" s="1"/>
  <c r="S64" i="3"/>
  <c r="AF29" i="3" s="1"/>
  <c r="G41" i="2" s="1"/>
  <c r="AE33" i="3"/>
  <c r="AE34" i="3"/>
  <c r="T52" i="3"/>
  <c r="AG29" i="3" s="1"/>
  <c r="G42" i="2" s="1"/>
  <c r="T53" i="3"/>
  <c r="AG30" i="3" s="1"/>
  <c r="AH30" i="3"/>
  <c r="U40" i="3"/>
  <c r="AH29" i="3" s="1"/>
  <c r="G43" i="2" s="1"/>
  <c r="K33" i="3"/>
  <c r="J30" i="3"/>
  <c r="D29" i="2"/>
  <c r="G40" i="2" l="1"/>
  <c r="I15" i="2"/>
  <c r="H15" i="2"/>
  <c r="G15" i="2"/>
  <c r="D31" i="2" l="1"/>
</calcChain>
</file>

<file path=xl/sharedStrings.xml><?xml version="1.0" encoding="utf-8"?>
<sst xmlns="http://schemas.openxmlformats.org/spreadsheetml/2006/main" count="240" uniqueCount="109">
  <si>
    <t>Gk1</t>
  </si>
  <si>
    <t>Gk2</t>
  </si>
  <si>
    <t>FOLLA</t>
  </si>
  <si>
    <t>Qk1</t>
  </si>
  <si>
    <t>NEVE</t>
  </si>
  <si>
    <t>CARATTERISTICA</t>
  </si>
  <si>
    <t>SISMICA</t>
  </si>
  <si>
    <t>FREQUENTE</t>
  </si>
  <si>
    <t>QUASI PERMANENTE</t>
  </si>
  <si>
    <t>Qk2</t>
  </si>
  <si>
    <t>SLU SFAVOREVOLE</t>
  </si>
  <si>
    <t>SLU FAVOREVOLE</t>
  </si>
  <si>
    <t>Ing. Davide Cicchini</t>
  </si>
  <si>
    <t>www.davidecicchini.it</t>
  </si>
  <si>
    <r>
      <t>Q</t>
    </r>
    <r>
      <rPr>
        <b/>
        <sz val="8"/>
        <color theme="1"/>
        <rFont val="Calibri"/>
        <family val="2"/>
        <scheme val="minor"/>
      </rPr>
      <t>k1</t>
    </r>
  </si>
  <si>
    <r>
      <t>Q</t>
    </r>
    <r>
      <rPr>
        <b/>
        <sz val="8"/>
        <color theme="1"/>
        <rFont val="Calibri"/>
        <family val="2"/>
        <scheme val="minor"/>
      </rPr>
      <t>k2</t>
    </r>
  </si>
  <si>
    <t>Si possono modificare solo le caselle con il bordo doppio</t>
  </si>
  <si>
    <t>Categoria A Ambienti ad uso residenziale</t>
  </si>
  <si>
    <t>Categoria B Uffici</t>
  </si>
  <si>
    <t>Categoria C Ambienti suscettibili ad affollamento</t>
  </si>
  <si>
    <t>Categoria D Ambienti ad uso commerciale</t>
  </si>
  <si>
    <t>Categoria E Biblioteche, Archivi, Magazzini e ambienti ad uso industriale</t>
  </si>
  <si>
    <t>Vento</t>
  </si>
  <si>
    <r>
      <t xml:space="preserve">Neve (a quota </t>
    </r>
    <r>
      <rPr>
        <sz val="11"/>
        <color theme="1"/>
        <rFont val="Calibri"/>
        <family val="2"/>
      </rPr>
      <t>≤ 1000 m s.l.m.)</t>
    </r>
  </si>
  <si>
    <r>
      <t xml:space="preserve">Neve (a quota </t>
    </r>
    <r>
      <rPr>
        <sz val="11"/>
        <color theme="1"/>
        <rFont val="Times New Roman"/>
        <family val="1"/>
      </rPr>
      <t>˃</t>
    </r>
    <r>
      <rPr>
        <sz val="11"/>
        <color theme="1"/>
        <rFont val="Calibri"/>
        <family val="2"/>
      </rPr>
      <t xml:space="preserve"> 1000 m s.l.m.)</t>
    </r>
  </si>
  <si>
    <t>Variazioni termiche</t>
  </si>
  <si>
    <r>
      <t xml:space="preserve">Categoria F Rimesse e parcheggi ( per autoveicoli di peso </t>
    </r>
    <r>
      <rPr>
        <sz val="11"/>
        <color theme="1"/>
        <rFont val="Calibri"/>
        <family val="2"/>
      </rPr>
      <t>≤ 30kN)</t>
    </r>
  </si>
  <si>
    <t>Categoria H Coperture</t>
  </si>
  <si>
    <r>
      <t xml:space="preserve">Categoria G Rimesse e parcheggi ( per autoveicoli di peso </t>
    </r>
    <r>
      <rPr>
        <sz val="11"/>
        <color theme="1"/>
        <rFont val="Times New Roman"/>
        <family val="1"/>
      </rPr>
      <t>˃</t>
    </r>
    <r>
      <rPr>
        <sz val="11"/>
        <color theme="1"/>
        <rFont val="Calibri"/>
        <family val="2"/>
      </rPr>
      <t xml:space="preserve"> 30kN)</t>
    </r>
  </si>
  <si>
    <r>
      <rPr>
        <b/>
        <sz val="14"/>
        <color theme="1"/>
        <rFont val="Calibri"/>
        <family val="2"/>
      </rPr>
      <t>Ψ</t>
    </r>
    <r>
      <rPr>
        <b/>
        <sz val="8"/>
        <color theme="1"/>
        <rFont val="Calibri"/>
        <family val="2"/>
      </rPr>
      <t>0j</t>
    </r>
  </si>
  <si>
    <r>
      <rPr>
        <b/>
        <sz val="14"/>
        <color theme="1"/>
        <rFont val="Calibri"/>
        <family val="2"/>
      </rPr>
      <t>Ψ</t>
    </r>
    <r>
      <rPr>
        <b/>
        <sz val="8"/>
        <color theme="1"/>
        <rFont val="Calibri"/>
        <family val="2"/>
      </rPr>
      <t>1j</t>
    </r>
  </si>
  <si>
    <r>
      <rPr>
        <b/>
        <sz val="14"/>
        <color theme="1"/>
        <rFont val="Calibri"/>
        <family val="2"/>
      </rPr>
      <t>Ψ</t>
    </r>
    <r>
      <rPr>
        <b/>
        <sz val="8"/>
        <color theme="1"/>
        <rFont val="Calibri"/>
        <family val="2"/>
      </rPr>
      <t>2j</t>
    </r>
  </si>
  <si>
    <t>Categoria/Azione Variabile</t>
  </si>
  <si>
    <t>carichi permanenti</t>
  </si>
  <si>
    <t>carichi permanenti non strutturali</t>
  </si>
  <si>
    <t>carichi variabili</t>
  </si>
  <si>
    <t>STR</t>
  </si>
  <si>
    <t>FAVOREVOLE</t>
  </si>
  <si>
    <t>SFAVOREVOLE</t>
  </si>
  <si>
    <r>
      <rPr>
        <b/>
        <sz val="14"/>
        <color theme="1"/>
        <rFont val="Calibri"/>
        <family val="2"/>
      </rPr>
      <t>γ</t>
    </r>
    <r>
      <rPr>
        <sz val="8"/>
        <color theme="1"/>
        <rFont val="Calibri"/>
        <family val="2"/>
      </rPr>
      <t>G1</t>
    </r>
  </si>
  <si>
    <r>
      <t>γ</t>
    </r>
    <r>
      <rPr>
        <b/>
        <sz val="8"/>
        <color theme="1"/>
        <rFont val="Calibri"/>
        <family val="2"/>
      </rPr>
      <t>G2</t>
    </r>
  </si>
  <si>
    <r>
      <rPr>
        <b/>
        <sz val="14"/>
        <color theme="1"/>
        <rFont val="Calibri"/>
        <family val="2"/>
      </rPr>
      <t>γ</t>
    </r>
    <r>
      <rPr>
        <b/>
        <sz val="8"/>
        <color theme="1"/>
        <rFont val="Calibri"/>
        <family val="2"/>
      </rPr>
      <t>Qi</t>
    </r>
  </si>
  <si>
    <r>
      <rPr>
        <b/>
        <sz val="14"/>
        <color theme="1"/>
        <rFont val="Calibri"/>
        <family val="2"/>
      </rPr>
      <t>γ</t>
    </r>
    <r>
      <rPr>
        <sz val="8"/>
        <color theme="1"/>
        <rFont val="Calibri"/>
        <family val="2"/>
      </rPr>
      <t>P</t>
    </r>
  </si>
  <si>
    <t>γG1*G1 + γG2*G1 + γp*P+ γQ1*Qk1 + γQ2*Ψ02*Qk2 +γQ3*Ψ03*Qk3 +….</t>
  </si>
  <si>
    <t>G1 + G1 + P+ Qk1 + Ψ02*Qk2 +Ψ03*Qk3 +….</t>
  </si>
  <si>
    <t>G1 + G1 + P+ Ψ11*Qk1 + Ψ22*Qk2 +Ψ23*Qk3 +….</t>
  </si>
  <si>
    <t>G1 + G1 + P+ Ψ21*Qk1 + Ψ22*Qk2 +Ψ23*Qk3 +….</t>
  </si>
  <si>
    <t>E+G1 + G1 + P+ Ψ21*Qk1 + Ψ22*Qk2 +Ψ23*Qk3 +….</t>
  </si>
  <si>
    <t>COMBINAZIONE :</t>
  </si>
  <si>
    <t>CARICO VARIABILE FONDAMENTALE:</t>
  </si>
  <si>
    <r>
      <t>G</t>
    </r>
    <r>
      <rPr>
        <b/>
        <sz val="8"/>
        <color theme="1"/>
        <rFont val="Calibri"/>
        <family val="2"/>
        <scheme val="minor"/>
      </rPr>
      <t>1</t>
    </r>
  </si>
  <si>
    <r>
      <t>G</t>
    </r>
    <r>
      <rPr>
        <b/>
        <sz val="8"/>
        <color theme="1"/>
        <rFont val="Calibri"/>
        <family val="2"/>
        <scheme val="minor"/>
      </rPr>
      <t>2</t>
    </r>
  </si>
  <si>
    <t>PERMANENTE STRUTTURALE</t>
  </si>
  <si>
    <t>PERMANENTE NON STRUTTURALE</t>
  </si>
  <si>
    <t>Neve (a quota ≤ 1000 m s.l.m.)</t>
  </si>
  <si>
    <t>CATEGORIA AZIONE VARIABILE FOLLA:</t>
  </si>
  <si>
    <t>COEFFICIENTI PER COMBINAZIONE SLU</t>
  </si>
  <si>
    <t>CATEGORIA AZIONE VARIABILE NEVE:</t>
  </si>
  <si>
    <r>
      <rPr>
        <b/>
        <sz val="11"/>
        <color theme="1"/>
        <rFont val="Calibri"/>
        <family val="2"/>
        <scheme val="minor"/>
      </rPr>
      <t>F</t>
    </r>
    <r>
      <rPr>
        <sz val="11"/>
        <color theme="1"/>
        <rFont val="Calibri"/>
        <family val="2"/>
        <scheme val="minor"/>
      </rPr>
      <t>-Rimesse e pracheggi, con transito di mezzi fino a 30 kN</t>
    </r>
  </si>
  <si>
    <r>
      <rPr>
        <b/>
        <sz val="11"/>
        <color theme="1"/>
        <rFont val="Calibri"/>
        <family val="2"/>
        <scheme val="minor"/>
      </rPr>
      <t>B1</t>
    </r>
    <r>
      <rPr>
        <sz val="11"/>
        <color theme="1"/>
        <rFont val="Calibri"/>
        <family val="2"/>
        <scheme val="minor"/>
      </rPr>
      <t>-Uffici non aperti al pubblico</t>
    </r>
  </si>
  <si>
    <r>
      <rPr>
        <b/>
        <sz val="11"/>
        <color theme="1"/>
        <rFont val="Calibri"/>
        <family val="2"/>
        <scheme val="minor"/>
      </rPr>
      <t>A</t>
    </r>
    <r>
      <rPr>
        <sz val="11"/>
        <color theme="1"/>
        <rFont val="Calibri"/>
        <family val="2"/>
        <scheme val="minor"/>
      </rPr>
      <t>- Ambienti ad uso residenziale</t>
    </r>
  </si>
  <si>
    <r>
      <rPr>
        <b/>
        <sz val="11"/>
        <color theme="1"/>
        <rFont val="Calibri"/>
        <family val="2"/>
        <scheme val="minor"/>
      </rPr>
      <t>B2</t>
    </r>
    <r>
      <rPr>
        <sz val="11"/>
        <color theme="1"/>
        <rFont val="Calibri"/>
        <family val="2"/>
        <scheme val="minor"/>
      </rPr>
      <t>-Uffici aperti al pubblico</t>
    </r>
  </si>
  <si>
    <r>
      <rPr>
        <b/>
        <sz val="11"/>
        <color theme="1"/>
        <rFont val="Calibri"/>
        <family val="2"/>
        <scheme val="minor"/>
      </rPr>
      <t>C1</t>
    </r>
    <r>
      <rPr>
        <sz val="11"/>
        <color theme="1"/>
        <rFont val="Calibri"/>
        <family val="2"/>
        <scheme val="minor"/>
      </rPr>
      <t>-Ospedali, ristoranti banche, caffè, scuole</t>
    </r>
  </si>
  <si>
    <r>
      <rPr>
        <b/>
        <sz val="11"/>
        <color theme="1"/>
        <rFont val="Calibri"/>
        <family val="2"/>
        <scheme val="minor"/>
      </rPr>
      <t xml:space="preserve"> H1</t>
    </r>
    <r>
      <rPr>
        <sz val="11"/>
        <color theme="1"/>
        <rFont val="Calibri"/>
        <family val="2"/>
        <scheme val="minor"/>
      </rPr>
      <t>-Coperture accessibili per sola manutenzione</t>
    </r>
  </si>
  <si>
    <r>
      <rPr>
        <b/>
        <sz val="11"/>
        <color theme="1"/>
        <rFont val="Calibri"/>
        <family val="2"/>
        <scheme val="minor"/>
      </rPr>
      <t>C2</t>
    </r>
    <r>
      <rPr>
        <sz val="11"/>
        <color theme="1"/>
        <rFont val="Calibri"/>
        <family val="2"/>
        <scheme val="minor"/>
      </rPr>
      <t>-Balconi, ballatoi e scale comuni, sale convegni, cinema, teatri, luoghi di culto, tribune con posti fissi</t>
    </r>
  </si>
  <si>
    <r>
      <rPr>
        <b/>
        <sz val="11"/>
        <color theme="1"/>
        <rFont val="Calibri"/>
        <family val="2"/>
        <scheme val="minor"/>
      </rPr>
      <t>C3</t>
    </r>
    <r>
      <rPr>
        <sz val="11"/>
        <color theme="1"/>
        <rFont val="Calibri"/>
        <family val="2"/>
        <scheme val="minor"/>
      </rPr>
      <t>-Ambienti privi di ostacoli per il libero movimento delle persone suscettibili ad affollamento</t>
    </r>
  </si>
  <si>
    <r>
      <rPr>
        <b/>
        <sz val="11"/>
        <color theme="1"/>
        <rFont val="Calibri"/>
        <family val="2"/>
        <scheme val="minor"/>
      </rPr>
      <t>D1</t>
    </r>
    <r>
      <rPr>
        <sz val="11"/>
        <color theme="1"/>
        <rFont val="Calibri"/>
        <family val="2"/>
        <scheme val="minor"/>
      </rPr>
      <t>-Negozi</t>
    </r>
  </si>
  <si>
    <r>
      <rPr>
        <b/>
        <sz val="11"/>
        <color theme="1"/>
        <rFont val="Calibri"/>
        <family val="2"/>
        <scheme val="minor"/>
      </rPr>
      <t>D2</t>
    </r>
    <r>
      <rPr>
        <sz val="11"/>
        <color theme="1"/>
        <rFont val="Calibri"/>
        <family val="2"/>
        <scheme val="minor"/>
      </rPr>
      <t>-Centri commerciali, mercati, grandi magazzini, librerie</t>
    </r>
  </si>
  <si>
    <r>
      <rPr>
        <b/>
        <sz val="11"/>
        <color theme="1"/>
        <rFont val="Calibri"/>
        <family val="2"/>
        <scheme val="minor"/>
      </rPr>
      <t>E1</t>
    </r>
    <r>
      <rPr>
        <sz val="11"/>
        <color theme="1"/>
        <rFont val="Calibri"/>
        <family val="2"/>
        <scheme val="minor"/>
      </rPr>
      <t>-Biblioteche, archivi, magazzini, depositi e laboratori manufatturieri</t>
    </r>
  </si>
  <si>
    <t>G1</t>
  </si>
  <si>
    <t>G2</t>
  </si>
  <si>
    <t>QK1</t>
  </si>
  <si>
    <t>QK2</t>
  </si>
  <si>
    <t>P</t>
  </si>
  <si>
    <t>VENTO</t>
  </si>
  <si>
    <t>TEMPERATURA</t>
  </si>
  <si>
    <t>ECCEZIONALE</t>
  </si>
  <si>
    <t>QK3</t>
  </si>
  <si>
    <t>Q4</t>
  </si>
  <si>
    <t>E</t>
  </si>
  <si>
    <t>A</t>
  </si>
  <si>
    <r>
      <t>Q</t>
    </r>
    <r>
      <rPr>
        <b/>
        <sz val="8"/>
        <color theme="1"/>
        <rFont val="Calibri"/>
        <family val="2"/>
        <scheme val="minor"/>
      </rPr>
      <t>k3</t>
    </r>
  </si>
  <si>
    <r>
      <t>Q</t>
    </r>
    <r>
      <rPr>
        <b/>
        <sz val="8"/>
        <color theme="1"/>
        <rFont val="Calibri"/>
        <family val="2"/>
        <scheme val="minor"/>
      </rPr>
      <t>k4</t>
    </r>
  </si>
  <si>
    <t>VARIABILE PRINCIPALE</t>
  </si>
  <si>
    <t>VARIABILE 2</t>
  </si>
  <si>
    <t>VARIABILE 3</t>
  </si>
  <si>
    <t>VARIABILE 4</t>
  </si>
  <si>
    <t>CATEGORIA AZIONE VARIABILE VENTO:</t>
  </si>
  <si>
    <t>CATEGORIA AZIONE VARIABILE VARIAZIONE DI TEMPERATURA:</t>
  </si>
  <si>
    <t>PRECOMPRESSIONE</t>
  </si>
  <si>
    <t>G1 + G1 + P+Ad+ Ψ21*Qk1 + Ψ22*Qk2 +Ψ23*Qk3 +….</t>
  </si>
  <si>
    <t>AZIONE ECCEZIONALE</t>
  </si>
  <si>
    <t>Ad</t>
  </si>
  <si>
    <t>AZIONE SISMICA</t>
  </si>
  <si>
    <t>Coefficienti  combinati da moltiplicare per i relativi carichi:</t>
  </si>
  <si>
    <t xml:space="preserve">Il foglio calcola i coefficienti da applicare ai carichi per le diverse </t>
  </si>
  <si>
    <t>combinazioni di carico definite al paragrafo 2.5.3 delle NTC08.</t>
  </si>
  <si>
    <t>Inoltre consente di selezionare il carico variabile principale</t>
  </si>
  <si>
    <t>§2.6.1 NTC18</t>
  </si>
  <si>
    <t>§2.5.3 NTC18</t>
  </si>
  <si>
    <t xml:space="preserve">COEFFICIENTI DI COMBINAZIONE </t>
  </si>
  <si>
    <t>DEFINIZIONE DEI DATI</t>
  </si>
  <si>
    <t>COMBINAZIONE:</t>
  </si>
  <si>
    <t>CATEGORIA PER IL VARIABILE FOLLA:</t>
  </si>
  <si>
    <t>CATEGORIA PER IL VARIABILE NEVE:</t>
  </si>
  <si>
    <t>CARICO VARIABILE PRINCIPALE:</t>
  </si>
  <si>
    <t>COEFFICIENTI COMBINATI</t>
  </si>
  <si>
    <t>G1 + 0,8G2</t>
  </si>
  <si>
    <t>versione 1.3 NTC18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</si>
</sst>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0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name val="Arial"/>
      <family val="2"/>
    </font>
    <font>
      <sz val="11"/>
      <color rgb="FFFF0000"/>
      <name val="Calibri"/>
      <family val="2"/>
      <scheme val="minor"/>
    </font>
    <font>
      <sz val="11"/>
      <color theme="1"/>
      <name val="Calibri"/>
      <family val="2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1"/>
      <color theme="1"/>
      <name val="Times New Roman"/>
      <family val="1"/>
    </font>
    <font>
      <sz val="12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11"/>
      <color theme="1"/>
      <name val="Calibri"/>
      <family val="2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</font>
    <font>
      <b/>
      <sz val="14"/>
      <color theme="1"/>
      <name val="Calibri"/>
      <family val="2"/>
    </font>
    <font>
      <b/>
      <sz val="8"/>
      <color theme="1"/>
      <name val="Calibri"/>
      <family val="2"/>
    </font>
    <font>
      <b/>
      <sz val="11"/>
      <color rgb="FFFF0000"/>
      <name val="Arial"/>
      <family val="2"/>
    </font>
    <font>
      <i/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0"/>
      <color rgb="FF00B050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auto="1"/>
      </left>
      <right/>
      <top style="double">
        <color auto="1"/>
      </top>
      <bottom style="double">
        <color auto="1"/>
      </bottom>
      <diagonal/>
    </border>
    <border>
      <left/>
      <right style="double">
        <color auto="1"/>
      </right>
      <top style="double">
        <color auto="1"/>
      </top>
      <bottom style="double">
        <color auto="1"/>
      </bottom>
      <diagonal/>
    </border>
    <border>
      <left/>
      <right/>
      <top style="double">
        <color auto="1"/>
      </top>
      <bottom style="double">
        <color auto="1"/>
      </bottom>
      <diagonal/>
    </border>
    <border>
      <left style="mediumDashed">
        <color auto="1"/>
      </left>
      <right/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double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9" fillId="0" borderId="0" applyNumberFormat="0" applyFill="0" applyBorder="0" applyAlignment="0" applyProtection="0"/>
  </cellStyleXfs>
  <cellXfs count="109">
    <xf numFmtId="0" fontId="0" fillId="0" borderId="0" xfId="0"/>
    <xf numFmtId="0" fontId="0" fillId="0" borderId="0" xfId="0"/>
    <xf numFmtId="0" fontId="0" fillId="0" borderId="0" xfId="0" applyProtection="1">
      <protection hidden="1"/>
    </xf>
    <xf numFmtId="0" fontId="1" fillId="0" borderId="0" xfId="0" applyFont="1" applyAlignment="1" applyProtection="1">
      <protection hidden="1"/>
    </xf>
    <xf numFmtId="0" fontId="0" fillId="0" borderId="0" xfId="0" applyBorder="1" applyProtection="1">
      <protection hidden="1"/>
    </xf>
    <xf numFmtId="0" fontId="0" fillId="0" borderId="0" xfId="0" applyBorder="1" applyAlignment="1" applyProtection="1">
      <alignment horizontal="center" vertical="center"/>
      <protection hidden="1"/>
    </xf>
    <xf numFmtId="0" fontId="0" fillId="0" borderId="0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 applyProtection="1">
      <alignment horizontal="center" vertical="center"/>
      <protection hidden="1"/>
    </xf>
    <xf numFmtId="0" fontId="0" fillId="0" borderId="0" xfId="0" applyFill="1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/>
      <protection hidden="1"/>
    </xf>
    <xf numFmtId="0" fontId="0" fillId="0" borderId="0" xfId="0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 vertical="center"/>
    </xf>
    <xf numFmtId="0" fontId="0" fillId="0" borderId="1" xfId="0" applyBorder="1"/>
    <xf numFmtId="0" fontId="0" fillId="0" borderId="1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" fillId="0" borderId="0" xfId="0" applyFont="1" applyBorder="1" applyAlignment="1" applyProtection="1">
      <alignment vertical="center"/>
      <protection hidden="1"/>
    </xf>
    <xf numFmtId="0" fontId="5" fillId="0" borderId="0" xfId="0" applyFont="1" applyFill="1" applyBorder="1" applyProtection="1">
      <protection hidden="1"/>
    </xf>
    <xf numFmtId="0" fontId="3" fillId="0" borderId="0" xfId="0" applyFont="1" applyFill="1" applyBorder="1" applyAlignment="1" applyProtection="1">
      <alignment horizontal="center" vertical="center"/>
      <protection hidden="1"/>
    </xf>
    <xf numFmtId="0" fontId="1" fillId="0" borderId="0" xfId="0" applyFont="1" applyAlignment="1" applyProtection="1">
      <alignment horizontal="right"/>
      <protection hidden="1"/>
    </xf>
    <xf numFmtId="0" fontId="1" fillId="0" borderId="0" xfId="0" applyFont="1" applyBorder="1" applyAlignment="1" applyProtection="1">
      <alignment horizontal="right"/>
      <protection hidden="1"/>
    </xf>
    <xf numFmtId="0" fontId="1" fillId="0" borderId="0" xfId="0" applyFont="1" applyAlignment="1" applyProtection="1">
      <alignment horizontal="center" wrapText="1"/>
      <protection hidden="1"/>
    </xf>
    <xf numFmtId="0" fontId="3" fillId="0" borderId="0" xfId="0" applyFont="1" applyBorder="1" applyAlignment="1" applyProtection="1">
      <alignment horizontal="center" vertical="center"/>
      <protection hidden="1"/>
    </xf>
    <xf numFmtId="0" fontId="4" fillId="0" borderId="0" xfId="0" applyFont="1" applyBorder="1" applyAlignment="1">
      <alignment horizontal="center" vertical="center"/>
    </xf>
    <xf numFmtId="0" fontId="0" fillId="0" borderId="5" xfId="0" applyBorder="1" applyAlignment="1" applyProtection="1">
      <alignment horizontal="center" vertical="center"/>
      <protection hidden="1"/>
    </xf>
    <xf numFmtId="0" fontId="0" fillId="0" borderId="0" xfId="0" applyBorder="1" applyAlignment="1" applyProtection="1">
      <alignment vertical="center"/>
      <protection hidden="1"/>
    </xf>
    <xf numFmtId="0" fontId="1" fillId="0" borderId="0" xfId="0" applyFont="1" applyBorder="1" applyAlignment="1" applyProtection="1">
      <alignment horizontal="center" vertical="center"/>
      <protection hidden="1"/>
    </xf>
    <xf numFmtId="0" fontId="4" fillId="0" borderId="1" xfId="0" applyFon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164" fontId="0" fillId="0" borderId="0" xfId="0" applyNumberForma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8" fillId="0" borderId="0" xfId="0" applyFont="1" applyProtection="1">
      <protection hidden="1"/>
    </xf>
    <xf numFmtId="164" fontId="0" fillId="0" borderId="0" xfId="0" applyNumberFormat="1"/>
    <xf numFmtId="164" fontId="0" fillId="0" borderId="0" xfId="0" applyNumberFormat="1" applyFill="1" applyBorder="1"/>
    <xf numFmtId="0" fontId="1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4" fillId="0" borderId="0" xfId="0" applyFont="1" applyAlignment="1" applyProtection="1">
      <alignment horizontal="center" vertical="center"/>
      <protection hidden="1"/>
    </xf>
    <xf numFmtId="0" fontId="4" fillId="0" borderId="0" xfId="0" applyFont="1" applyAlignment="1" applyProtection="1">
      <alignment horizontal="left" vertical="center"/>
      <protection hidden="1"/>
    </xf>
    <xf numFmtId="0" fontId="0" fillId="0" borderId="0" xfId="0" applyAlignment="1" applyProtection="1">
      <alignment horizontal="left"/>
      <protection hidden="1"/>
    </xf>
    <xf numFmtId="0" fontId="10" fillId="0" borderId="0" xfId="0" applyFont="1" applyBorder="1" applyAlignment="1">
      <alignment horizontal="center" vertical="center"/>
    </xf>
    <xf numFmtId="0" fontId="0" fillId="0" borderId="6" xfId="0" applyBorder="1" applyProtection="1">
      <protection hidden="1"/>
    </xf>
    <xf numFmtId="0" fontId="0" fillId="0" borderId="1" xfId="0" applyFill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0" fontId="0" fillId="0" borderId="0" xfId="0" applyBorder="1" applyAlignment="1" applyProtection="1"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0" fillId="0" borderId="7" xfId="0" applyBorder="1"/>
    <xf numFmtId="0" fontId="0" fillId="0" borderId="0" xfId="0" applyFill="1" applyBorder="1" applyProtection="1">
      <protection hidden="1"/>
    </xf>
    <xf numFmtId="2" fontId="1" fillId="0" borderId="1" xfId="0" applyNumberFormat="1" applyFont="1" applyBorder="1" applyAlignment="1" applyProtection="1">
      <alignment horizontal="center" vertical="center"/>
      <protection hidden="1"/>
    </xf>
    <xf numFmtId="0" fontId="0" fillId="0" borderId="9" xfId="0" applyBorder="1" applyProtection="1">
      <protection hidden="1"/>
    </xf>
    <xf numFmtId="0" fontId="19" fillId="0" borderId="9" xfId="0" applyFont="1" applyBorder="1" applyAlignment="1" applyProtection="1">
      <protection hidden="1"/>
    </xf>
    <xf numFmtId="0" fontId="15" fillId="0" borderId="9" xfId="0" applyFont="1" applyBorder="1" applyAlignment="1" applyProtection="1">
      <protection hidden="1"/>
    </xf>
    <xf numFmtId="0" fontId="0" fillId="0" borderId="9" xfId="0" applyBorder="1" applyAlignment="1" applyProtection="1">
      <alignment horizontal="center" vertical="center"/>
      <protection hidden="1"/>
    </xf>
    <xf numFmtId="0" fontId="4" fillId="0" borderId="9" xfId="0" applyFont="1" applyBorder="1" applyAlignment="1" applyProtection="1">
      <alignment horizontal="center" vertical="center"/>
      <protection hidden="1"/>
    </xf>
    <xf numFmtId="0" fontId="6" fillId="0" borderId="0" xfId="0" applyFont="1" applyBorder="1" applyAlignment="1" applyProtection="1">
      <alignment vertical="center" wrapText="1"/>
      <protection hidden="1"/>
    </xf>
    <xf numFmtId="0" fontId="0" fillId="0" borderId="0" xfId="0" applyAlignment="1" applyProtection="1">
      <alignment vertical="center"/>
      <protection hidden="1"/>
    </xf>
    <xf numFmtId="0" fontId="10" fillId="0" borderId="12" xfId="0" applyFont="1" applyBorder="1" applyAlignment="1" applyProtection="1">
      <alignment horizontal="center"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0" fontId="4" fillId="0" borderId="12" xfId="0" applyFont="1" applyBorder="1" applyAlignment="1" applyProtection="1">
      <alignment horizontal="center" vertical="center"/>
      <protection hidden="1"/>
    </xf>
    <xf numFmtId="0" fontId="13" fillId="0" borderId="12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9" fillId="0" borderId="0" xfId="2" applyAlignment="1" applyProtection="1">
      <alignment horizontal="center"/>
      <protection locked="0"/>
    </xf>
    <xf numFmtId="0" fontId="1" fillId="0" borderId="0" xfId="0" applyFont="1" applyAlignment="1" applyProtection="1">
      <alignment horizontal="center"/>
      <protection hidden="1"/>
    </xf>
    <xf numFmtId="0" fontId="9" fillId="0" borderId="0" xfId="2" applyAlignment="1" applyProtection="1">
      <alignment horizontal="center"/>
      <protection hidden="1"/>
    </xf>
    <xf numFmtId="0" fontId="18" fillId="2" borderId="0" xfId="0" applyFont="1" applyFill="1" applyAlignment="1" applyProtection="1">
      <alignment horizontal="center"/>
      <protection hidden="1"/>
    </xf>
    <xf numFmtId="14" fontId="18" fillId="2" borderId="0" xfId="0" applyNumberFormat="1" applyFont="1" applyFill="1" applyAlignment="1" applyProtection="1">
      <alignment horizontal="center"/>
      <protection hidden="1"/>
    </xf>
    <xf numFmtId="0" fontId="1" fillId="0" borderId="0" xfId="0" applyFont="1" applyAlignment="1" applyProtection="1">
      <alignment horizontal="left" vertical="center" wrapText="1"/>
      <protection hidden="1"/>
    </xf>
    <xf numFmtId="0" fontId="1" fillId="0" borderId="0" xfId="0" applyFont="1" applyBorder="1" applyAlignment="1" applyProtection="1">
      <alignment horizontal="left" vertical="center" wrapText="1"/>
      <protection hidden="1"/>
    </xf>
    <xf numFmtId="0" fontId="6" fillId="0" borderId="13" xfId="0" applyFont="1" applyBorder="1" applyAlignment="1" applyProtection="1">
      <alignment horizontal="center" vertical="center" wrapText="1"/>
      <protection hidden="1"/>
    </xf>
    <xf numFmtId="0" fontId="0" fillId="0" borderId="1" xfId="0" applyBorder="1" applyAlignment="1" applyProtection="1">
      <alignment horizontal="center" vertical="center"/>
      <protection hidden="1"/>
    </xf>
    <xf numFmtId="0" fontId="1" fillId="0" borderId="1" xfId="0" applyFont="1" applyBorder="1" applyAlignment="1" applyProtection="1">
      <alignment horizontal="center" vertical="center" wrapText="1"/>
      <protection hidden="1"/>
    </xf>
    <xf numFmtId="0" fontId="1" fillId="0" borderId="12" xfId="0" applyFont="1" applyBorder="1" applyAlignment="1" applyProtection="1">
      <alignment horizontal="center" vertical="center" wrapText="1"/>
      <protection hidden="1"/>
    </xf>
    <xf numFmtId="0" fontId="0" fillId="0" borderId="8" xfId="0" applyFont="1" applyBorder="1" applyAlignment="1" applyProtection="1">
      <alignment horizontal="center" vertical="center"/>
      <protection hidden="1"/>
    </xf>
    <xf numFmtId="0" fontId="16" fillId="0" borderId="0" xfId="0" applyFont="1" applyBorder="1" applyAlignment="1" applyProtection="1">
      <alignment horizontal="center" vertical="center"/>
      <protection hidden="1"/>
    </xf>
    <xf numFmtId="0" fontId="0" fillId="0" borderId="13" xfId="0" applyBorder="1" applyAlignment="1" applyProtection="1">
      <alignment horizontal="center" vertical="center"/>
      <protection hidden="1"/>
    </xf>
    <xf numFmtId="0" fontId="1" fillId="0" borderId="0" xfId="0" applyFont="1" applyBorder="1" applyAlignment="1" applyProtection="1">
      <alignment horizontal="center" wrapText="1"/>
      <protection hidden="1"/>
    </xf>
    <xf numFmtId="0" fontId="6" fillId="0" borderId="0" xfId="0" applyFont="1" applyBorder="1" applyAlignment="1" applyProtection="1">
      <alignment horizontal="center" vertical="center"/>
      <protection hidden="1"/>
    </xf>
    <xf numFmtId="0" fontId="6" fillId="0" borderId="17" xfId="0" applyFont="1" applyBorder="1" applyAlignment="1" applyProtection="1">
      <alignment horizontal="center" vertical="center" wrapText="1"/>
      <protection hidden="1"/>
    </xf>
    <xf numFmtId="0" fontId="6" fillId="0" borderId="9" xfId="0" applyFont="1" applyBorder="1" applyAlignment="1" applyProtection="1">
      <alignment horizontal="center" vertical="center" wrapText="1"/>
      <protection hidden="1"/>
    </xf>
    <xf numFmtId="0" fontId="6" fillId="0" borderId="11" xfId="0" applyFont="1" applyBorder="1" applyAlignment="1" applyProtection="1">
      <alignment horizontal="center" vertical="center" wrapText="1"/>
      <protection hidden="1"/>
    </xf>
    <xf numFmtId="0" fontId="1" fillId="0" borderId="1" xfId="0" applyFont="1" applyBorder="1" applyAlignment="1" applyProtection="1">
      <alignment horizontal="center" wrapText="1"/>
      <protection hidden="1"/>
    </xf>
    <xf numFmtId="0" fontId="1" fillId="0" borderId="15" xfId="0" applyFont="1" applyBorder="1" applyAlignment="1" applyProtection="1">
      <alignment horizontal="center" vertical="center" wrapText="1"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0" xfId="0" applyFont="1" applyAlignment="1" applyProtection="1">
      <alignment horizontal="left" vertical="center"/>
      <protection hidden="1"/>
    </xf>
    <xf numFmtId="0" fontId="1" fillId="0" borderId="0" xfId="0" applyFont="1" applyBorder="1" applyAlignment="1" applyProtection="1">
      <alignment horizontal="left" vertical="center"/>
      <protection hidden="1"/>
    </xf>
    <xf numFmtId="0" fontId="19" fillId="0" borderId="9" xfId="0" applyFont="1" applyBorder="1" applyAlignment="1" applyProtection="1">
      <alignment horizontal="left"/>
      <protection hidden="1"/>
    </xf>
    <xf numFmtId="0" fontId="6" fillId="0" borderId="0" xfId="0" applyFont="1" applyBorder="1" applyAlignment="1" applyProtection="1">
      <alignment horizontal="center"/>
      <protection hidden="1"/>
    </xf>
    <xf numFmtId="0" fontId="1" fillId="0" borderId="14" xfId="0" applyFont="1" applyBorder="1" applyAlignment="1" applyProtection="1">
      <alignment horizontal="center" vertical="center"/>
      <protection hidden="1"/>
    </xf>
    <xf numFmtId="0" fontId="1" fillId="0" borderId="16" xfId="0" applyFont="1" applyBorder="1" applyAlignment="1" applyProtection="1">
      <alignment horizontal="center" vertical="center"/>
      <protection hidden="1"/>
    </xf>
    <xf numFmtId="0" fontId="0" fillId="0" borderId="2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3" xfId="0" applyBorder="1" applyAlignment="1" applyProtection="1">
      <alignment horizontal="center"/>
      <protection locked="0"/>
    </xf>
    <xf numFmtId="0" fontId="0" fillId="0" borderId="2" xfId="0" applyBorder="1" applyAlignment="1" applyProtection="1">
      <alignment horizontal="center" vertical="center" wrapText="1"/>
      <protection locked="0"/>
    </xf>
    <xf numFmtId="0" fontId="0" fillId="0" borderId="4" xfId="0" applyBorder="1" applyAlignment="1" applyProtection="1">
      <alignment horizontal="center" vertical="center" wrapText="1"/>
      <protection locked="0"/>
    </xf>
    <xf numFmtId="0" fontId="0" fillId="0" borderId="3" xfId="0" applyBorder="1" applyAlignment="1" applyProtection="1">
      <alignment horizontal="center" vertical="center" wrapText="1"/>
      <protection locked="0"/>
    </xf>
    <xf numFmtId="0" fontId="0" fillId="0" borderId="2" xfId="0" applyBorder="1" applyAlignment="1" applyProtection="1">
      <alignment horizontal="center" vertical="center"/>
      <protection locked="0"/>
    </xf>
    <xf numFmtId="0" fontId="0" fillId="0" borderId="4" xfId="0" applyBorder="1" applyAlignment="1" applyProtection="1">
      <alignment horizontal="center" vertical="center"/>
      <protection locked="0"/>
    </xf>
    <xf numFmtId="0" fontId="0" fillId="0" borderId="3" xfId="0" applyBorder="1" applyAlignment="1" applyProtection="1">
      <alignment horizontal="center" vertical="center"/>
      <protection locked="0"/>
    </xf>
    <xf numFmtId="0" fontId="17" fillId="0" borderId="0" xfId="0" applyFont="1" applyBorder="1" applyAlignment="1" applyProtection="1">
      <alignment horizontal="center" vertical="center"/>
      <protection hidden="1"/>
    </xf>
    <xf numFmtId="0" fontId="0" fillId="0" borderId="0" xfId="0" applyAlignment="1" applyProtection="1">
      <alignment horizontal="left" vertical="center"/>
      <protection hidden="1"/>
    </xf>
    <xf numFmtId="164" fontId="0" fillId="0" borderId="13" xfId="0" applyNumberFormat="1" applyBorder="1" applyAlignment="1" applyProtection="1">
      <alignment horizontal="center" vertical="center"/>
      <protection hidden="1"/>
    </xf>
    <xf numFmtId="164" fontId="0" fillId="0" borderId="1" xfId="0" applyNumberFormat="1" applyBorder="1" applyAlignment="1" applyProtection="1">
      <alignment horizontal="center" vertical="center"/>
      <protection hidden="1"/>
    </xf>
    <xf numFmtId="0" fontId="0" fillId="0" borderId="1" xfId="0" applyBorder="1" applyAlignment="1" applyProtection="1">
      <alignment horizontal="center"/>
      <protection hidden="1"/>
    </xf>
    <xf numFmtId="0" fontId="1" fillId="0" borderId="1" xfId="0" applyFont="1" applyBorder="1" applyAlignment="1">
      <alignment horizontal="center" vertical="center"/>
    </xf>
    <xf numFmtId="0" fontId="10" fillId="0" borderId="1" xfId="0" applyFont="1" applyFill="1" applyBorder="1" applyAlignment="1">
      <alignment horizontal="left" vertical="center"/>
    </xf>
  </cellXfs>
  <cellStyles count="3">
    <cellStyle name="Collegamento ipertestuale" xfId="2" builtinId="8"/>
    <cellStyle name="Normale" xfId="0" builtinId="0"/>
    <cellStyle name="Normale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10" Type="http://schemas.openxmlformats.org/officeDocument/2006/relationships/usernames" Target="revisions/userNames.xml"/><Relationship Id="rId4" Type="http://schemas.openxmlformats.org/officeDocument/2006/relationships/worksheet" Target="worksheets/sheet4.xml"/><Relationship Id="rId9" Type="http://schemas.openxmlformats.org/officeDocument/2006/relationships/revisionHeaders" Target="revisions/revisionHeader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4.png"/><Relationship Id="rId2" Type="http://schemas.openxmlformats.org/officeDocument/2006/relationships/image" Target="../media/image3.png"/><Relationship Id="rId1" Type="http://schemas.openxmlformats.org/officeDocument/2006/relationships/image" Target="../media/image2.png"/><Relationship Id="rId4" Type="http://schemas.openxmlformats.org/officeDocument/2006/relationships/image" Target="../media/image5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19050</xdr:colOff>
      <xdr:row>0</xdr:row>
      <xdr:rowOff>161925</xdr:rowOff>
    </xdr:from>
    <xdr:to>
      <xdr:col>8</xdr:col>
      <xdr:colOff>567014</xdr:colOff>
      <xdr:row>3</xdr:row>
      <xdr:rowOff>127563</xdr:rowOff>
    </xdr:to>
    <xdr:pic>
      <xdr:nvPicPr>
        <xdr:cNvPr id="2" name="Immagine 1" descr="Cattura.PNG"/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628650" y="161925"/>
          <a:ext cx="4815164" cy="537138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400050</xdr:colOff>
      <xdr:row>0</xdr:row>
      <xdr:rowOff>0</xdr:rowOff>
    </xdr:from>
    <xdr:to>
      <xdr:col>10</xdr:col>
      <xdr:colOff>146370</xdr:colOff>
      <xdr:row>11</xdr:row>
      <xdr:rowOff>66675</xdr:rowOff>
    </xdr:to>
    <xdr:pic>
      <xdr:nvPicPr>
        <xdr:cNvPr id="5" name="Immagine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00050" y="0"/>
          <a:ext cx="5637100" cy="2162175"/>
        </a:xfrm>
        <a:prstGeom prst="rect">
          <a:avLst/>
        </a:prstGeom>
      </xdr:spPr>
    </xdr:pic>
    <xdr:clientData/>
  </xdr:twoCellAnchor>
  <xdr:twoCellAnchor editAs="oneCell">
    <xdr:from>
      <xdr:col>1</xdr:col>
      <xdr:colOff>19300</xdr:colOff>
      <xdr:row>10</xdr:row>
      <xdr:rowOff>66675</xdr:rowOff>
    </xdr:from>
    <xdr:to>
      <xdr:col>10</xdr:col>
      <xdr:colOff>68408</xdr:colOff>
      <xdr:row>20</xdr:row>
      <xdr:rowOff>9525</xdr:rowOff>
    </xdr:to>
    <xdr:pic>
      <xdr:nvPicPr>
        <xdr:cNvPr id="6" name="Immagine 5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162175" y="1971675"/>
          <a:ext cx="5535508" cy="1847850"/>
        </a:xfrm>
        <a:prstGeom prst="rect">
          <a:avLst/>
        </a:prstGeom>
      </xdr:spPr>
    </xdr:pic>
    <xdr:clientData/>
  </xdr:twoCellAnchor>
  <xdr:twoCellAnchor editAs="oneCell">
    <xdr:from>
      <xdr:col>1</xdr:col>
      <xdr:colOff>19051</xdr:colOff>
      <xdr:row>20</xdr:row>
      <xdr:rowOff>149803</xdr:rowOff>
    </xdr:from>
    <xdr:to>
      <xdr:col>13</xdr:col>
      <xdr:colOff>235047</xdr:colOff>
      <xdr:row>42</xdr:row>
      <xdr:rowOff>30491</xdr:rowOff>
    </xdr:to>
    <xdr:pic>
      <xdr:nvPicPr>
        <xdr:cNvPr id="7" name="Immagine 6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>
          <a:off x="161926" y="3959803"/>
          <a:ext cx="7531196" cy="4071688"/>
        </a:xfrm>
        <a:prstGeom prst="rect">
          <a:avLst/>
        </a:prstGeom>
      </xdr:spPr>
    </xdr:pic>
    <xdr:clientData/>
  </xdr:twoCellAnchor>
  <xdr:twoCellAnchor editAs="oneCell">
    <xdr:from>
      <xdr:col>1</xdr:col>
      <xdr:colOff>17319</xdr:colOff>
      <xdr:row>42</xdr:row>
      <xdr:rowOff>133350</xdr:rowOff>
    </xdr:from>
    <xdr:to>
      <xdr:col>14</xdr:col>
      <xdr:colOff>543853</xdr:colOff>
      <xdr:row>70</xdr:row>
      <xdr:rowOff>110910</xdr:rowOff>
    </xdr:to>
    <xdr:pic>
      <xdr:nvPicPr>
        <xdr:cNvPr id="8" name="Immagine 7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60194" y="8134350"/>
          <a:ext cx="8451334" cy="5311560"/>
        </a:xfrm>
        <a:prstGeom prst="rect">
          <a:avLst/>
        </a:prstGeom>
      </xdr:spPr>
    </xdr:pic>
    <xdr:clientData/>
  </xdr:twoCellAnchor>
</xdr:wsDr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EEBCF871-7464-4FB8-A28D-F2FA83DB0E2E}" diskRevisions="1" revisionId="1" version="4" protected="1">
  <header guid="{B27CA958-42F7-41E5-95B8-F1762A0263E9}" dateTime="2018-12-18T17:34:36" maxSheetId="5" userName="Davide Cicchini" r:id="rId1">
    <sheetIdMap count="4">
      <sheetId val="1"/>
      <sheetId val="2"/>
      <sheetId val="3"/>
      <sheetId val="4"/>
    </sheetIdMap>
  </header>
  <header guid="{29986F14-6A20-4EBD-8F36-FAE46A8C147E}" dateTime="2018-12-18T17:34:41" maxSheetId="5" userName="Davide Cicchini" r:id="rId2">
    <sheetIdMap count="4">
      <sheetId val="1"/>
      <sheetId val="2"/>
      <sheetId val="3"/>
      <sheetId val="4"/>
    </sheetIdMap>
  </header>
  <header guid="{015034F5-99B0-46EE-A4EA-92A2D90F7ADE}" dateTime="2018-12-18T17:34:44" maxSheetId="5" userName="Davide Cicchini" r:id="rId3">
    <sheetIdMap count="4">
      <sheetId val="1"/>
      <sheetId val="2"/>
      <sheetId val="3"/>
      <sheetId val="4"/>
    </sheetIdMap>
  </header>
  <header guid="{EEBCF871-7464-4FB8-A28D-F2FA83DB0E2E}" dateTime="2018-12-18T17:36:51" maxSheetId="5" userName="Davide Cicchini" r:id="rId4" minRId="1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1B0124-A360-4922-91B2-B392BE8B5572}" action="delete"/>
  <rcv guid="{2A1B0124-A360-4922-91B2-B392BE8B5572}" action="add"/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v guid="{2A1B0124-A360-4922-91B2-B392BE8B5572}" action="delete"/>
  <rcv guid="{2A1B0124-A360-4922-91B2-B392BE8B5572}" action="add"/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2">
    <oc r="E4" t="inlineStr">
      <is>
        <t>SLU FAVOREVOLE</t>
      </is>
    </oc>
    <nc r="E4" t="inlineStr">
      <is>
        <t>SLU SFAVOREVOLE</t>
      </is>
    </nc>
  </rcc>
  <rcv guid="{2A1B0124-A360-4922-91B2-B392BE8B5572}" action="delete"/>
  <rcv guid="{2A1B0124-A360-4922-91B2-B392BE8B5572}" action="add"/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hyperlink" Target="http://www.davidecicchini.it/" TargetMode="External"/><Relationship Id="rId1" Type="http://schemas.openxmlformats.org/officeDocument/2006/relationships/hyperlink" Target="http://www.davidecicchini.it/" TargetMode="Externa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4.bin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22"/>
  <sheetViews>
    <sheetView showGridLines="0" showRowColHeaders="0" tabSelected="1" workbookViewId="0">
      <selection activeCell="G12" sqref="G12:I12"/>
    </sheetView>
  </sheetViews>
  <sheetFormatPr defaultRowHeight="15" x14ac:dyDescent="0.25"/>
  <cols>
    <col min="1" max="1" width="3.140625" customWidth="1"/>
  </cols>
  <sheetData>
    <row r="1" spans="1:12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</row>
    <row r="2" spans="1:12" s="1" customFormat="1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1:12" s="1" customFormat="1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</row>
    <row r="4" spans="1:12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</row>
    <row r="5" spans="1:12" ht="15.75" x14ac:dyDescent="0.25">
      <c r="A5" s="2"/>
      <c r="B5" s="35" t="s">
        <v>95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1:12" s="1" customFormat="1" ht="15.75" x14ac:dyDescent="0.25">
      <c r="A6" s="2"/>
      <c r="B6" s="35" t="s">
        <v>96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1:12" ht="15.75" x14ac:dyDescent="0.25">
      <c r="A7" s="2"/>
      <c r="B7" s="35" t="s">
        <v>97</v>
      </c>
      <c r="C7" s="2"/>
      <c r="D7" s="2"/>
      <c r="E7" s="2"/>
      <c r="F7" s="2"/>
      <c r="G7" s="2"/>
      <c r="H7" s="2"/>
      <c r="I7" s="2"/>
      <c r="J7" s="2"/>
      <c r="K7" s="2"/>
      <c r="L7" s="2"/>
    </row>
    <row r="8" spans="1:12" ht="15.75" x14ac:dyDescent="0.25">
      <c r="A8" s="2"/>
      <c r="B8" s="35" t="s">
        <v>16</v>
      </c>
      <c r="C8" s="2"/>
      <c r="D8" s="2"/>
      <c r="E8" s="2"/>
      <c r="F8" s="2"/>
      <c r="G8" s="2"/>
      <c r="H8" s="2"/>
      <c r="I8" s="2"/>
      <c r="J8" s="2"/>
      <c r="K8" s="2"/>
      <c r="L8" s="2"/>
    </row>
    <row r="9" spans="1:12" s="1" customFormat="1" ht="15.75" x14ac:dyDescent="0.25">
      <c r="A9" s="2"/>
      <c r="B9" s="35"/>
      <c r="C9" s="2"/>
      <c r="D9" s="2"/>
      <c r="E9" s="2"/>
      <c r="F9" s="2"/>
      <c r="G9" s="2"/>
      <c r="H9" s="2"/>
      <c r="I9" s="2"/>
      <c r="J9" s="2"/>
      <c r="K9" s="2"/>
      <c r="L9" s="2"/>
    </row>
    <row r="10" spans="1:12" x14ac:dyDescent="0.25">
      <c r="A10" s="2"/>
      <c r="B10" s="68" t="s">
        <v>108</v>
      </c>
      <c r="C10" s="68"/>
      <c r="D10" s="68"/>
      <c r="E10" s="2"/>
      <c r="F10" s="2"/>
      <c r="G10" s="66" t="s">
        <v>12</v>
      </c>
      <c r="H10" s="66"/>
      <c r="I10" s="66"/>
      <c r="J10" s="2"/>
      <c r="K10" s="2"/>
      <c r="L10" s="2"/>
    </row>
    <row r="11" spans="1:12" x14ac:dyDescent="0.25">
      <c r="A11" s="2"/>
      <c r="B11" s="69">
        <v>43452</v>
      </c>
      <c r="C11" s="68"/>
      <c r="D11" s="68"/>
      <c r="E11" s="2"/>
      <c r="F11" s="2"/>
      <c r="G11" s="2"/>
      <c r="H11" s="2"/>
      <c r="I11" s="2"/>
      <c r="J11" s="2"/>
      <c r="K11" s="2"/>
      <c r="L11" s="2"/>
    </row>
    <row r="12" spans="1:12" x14ac:dyDescent="0.25">
      <c r="A12" s="2"/>
      <c r="B12" s="67" t="s">
        <v>13</v>
      </c>
      <c r="C12" s="67"/>
      <c r="D12" s="67"/>
      <c r="E12" s="2"/>
      <c r="F12" s="2"/>
      <c r="G12" s="65" t="s">
        <v>13</v>
      </c>
      <c r="H12" s="65"/>
      <c r="I12" s="65"/>
      <c r="J12" s="2"/>
      <c r="K12" s="2"/>
      <c r="L12" s="2"/>
    </row>
    <row r="13" spans="1:12" ht="15.75" x14ac:dyDescent="0.25">
      <c r="A13" s="2"/>
      <c r="B13" s="35"/>
      <c r="C13" s="2"/>
      <c r="D13" s="2"/>
      <c r="E13" s="2"/>
      <c r="F13" s="2"/>
      <c r="G13" s="2"/>
      <c r="H13" s="2"/>
      <c r="I13" s="2"/>
      <c r="J13" s="2"/>
      <c r="K13" s="2"/>
      <c r="L13" s="2"/>
    </row>
    <row r="14" spans="1:12" ht="15.75" x14ac:dyDescent="0.25">
      <c r="A14" s="2"/>
      <c r="B14" s="35"/>
      <c r="C14" s="2"/>
      <c r="D14" s="2"/>
      <c r="E14" s="2"/>
      <c r="F14" s="2"/>
      <c r="G14" s="2"/>
      <c r="H14" s="2"/>
      <c r="I14" s="2"/>
      <c r="J14" s="2"/>
      <c r="K14" s="2"/>
      <c r="L14" s="2"/>
    </row>
    <row r="15" spans="1:12" ht="15.75" x14ac:dyDescent="0.25">
      <c r="A15" s="2"/>
      <c r="B15" s="35"/>
      <c r="C15" s="2"/>
      <c r="D15" s="2"/>
      <c r="E15" s="2"/>
      <c r="F15" s="2"/>
      <c r="G15" s="2"/>
      <c r="H15" s="2"/>
      <c r="I15" s="2"/>
      <c r="J15" s="2"/>
      <c r="K15" s="2"/>
      <c r="L15" s="2"/>
    </row>
    <row r="16" spans="1:12" ht="15.75" x14ac:dyDescent="0.25">
      <c r="A16" s="2"/>
      <c r="B16" s="35"/>
      <c r="C16" s="2"/>
      <c r="D16" s="2"/>
      <c r="E16" s="2"/>
      <c r="F16" s="2"/>
      <c r="G16" s="2"/>
      <c r="H16" s="2"/>
      <c r="I16" s="2"/>
      <c r="J16" s="2"/>
      <c r="K16" s="2"/>
      <c r="L16" s="2"/>
    </row>
    <row r="17" spans="1:12" ht="15.75" x14ac:dyDescent="0.25">
      <c r="A17" s="2"/>
      <c r="B17" s="35"/>
      <c r="C17" s="2"/>
      <c r="D17" s="2"/>
      <c r="E17" s="2"/>
      <c r="F17" s="2"/>
      <c r="G17" s="2"/>
      <c r="H17" s="2"/>
      <c r="I17" s="2"/>
      <c r="J17" s="2"/>
      <c r="K17" s="2"/>
      <c r="L17" s="2"/>
    </row>
    <row r="18" spans="1:12" ht="15.75" x14ac:dyDescent="0.25">
      <c r="A18" s="2"/>
      <c r="B18" s="35"/>
      <c r="C18" s="2"/>
      <c r="D18" s="2"/>
      <c r="E18" s="2"/>
      <c r="F18" s="2"/>
      <c r="G18" s="2"/>
      <c r="H18" s="2"/>
      <c r="I18" s="2"/>
      <c r="J18" s="2"/>
      <c r="K18" s="2"/>
      <c r="L18" s="2"/>
    </row>
    <row r="19" spans="1:12" ht="15.75" x14ac:dyDescent="0.25">
      <c r="A19" s="2"/>
      <c r="B19" s="35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1:12" ht="15.75" x14ac:dyDescent="0.25">
      <c r="A20" s="2"/>
      <c r="B20" s="35"/>
      <c r="C20" s="2"/>
      <c r="D20" s="2"/>
      <c r="E20" s="2"/>
      <c r="F20" s="2"/>
      <c r="G20" s="2"/>
      <c r="H20" s="2"/>
      <c r="I20" s="2"/>
      <c r="J20" s="2"/>
      <c r="K20" s="2"/>
      <c r="L20" s="2"/>
    </row>
    <row r="21" spans="1:12" ht="15.75" x14ac:dyDescent="0.25">
      <c r="A21" s="2"/>
      <c r="B21" s="35"/>
      <c r="C21" s="2"/>
      <c r="D21" s="2"/>
      <c r="E21" s="2"/>
      <c r="F21" s="2"/>
      <c r="G21" s="2"/>
      <c r="H21" s="2"/>
      <c r="I21" s="2"/>
      <c r="J21" s="2"/>
      <c r="K21" s="2"/>
      <c r="L21" s="2"/>
    </row>
    <row r="22" spans="1:12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</row>
  </sheetData>
  <sheetProtection algorithmName="SHA-512" hashValue="FolWQY9LLNEOHDMQ5qR8Fn5QWuxH/YtNBIA1dH3fnq1w6vybCdHPPDyI5OrXOms4Ncd/a/gf8UY0/ovMbGQ8SQ==" saltValue="XgxmxpFfEyyFoHssb4wdBA==" spinCount="100000" sheet="1" selectLockedCells="1"/>
  <customSheetViews>
    <customSheetView guid="{2A1B0124-A360-4922-91B2-B392BE8B5572}" showGridLines="0" showRowCol="0">
      <selection activeCell="G12" sqref="G12:I12"/>
      <pageMargins left="0.7" right="0.7" top="0.75" bottom="0.75" header="0.3" footer="0.3"/>
    </customSheetView>
  </customSheetViews>
  <mergeCells count="5">
    <mergeCell ref="G12:I12"/>
    <mergeCell ref="G10:I10"/>
    <mergeCell ref="B12:D12"/>
    <mergeCell ref="B10:D10"/>
    <mergeCell ref="B11:D11"/>
  </mergeCells>
  <hyperlinks>
    <hyperlink ref="G12" r:id="rId1"/>
    <hyperlink ref="B12" r:id="rId2"/>
  </hyperlinks>
  <pageMargins left="0.7" right="0.7" top="0.75" bottom="0.75" header="0.3" footer="0.3"/>
  <drawing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43"/>
  <sheetViews>
    <sheetView showGridLines="0" showRowColHeaders="0" zoomScale="90" zoomScaleNormal="90" workbookViewId="0">
      <selection activeCell="E4" sqref="E4:I4"/>
    </sheetView>
  </sheetViews>
  <sheetFormatPr defaultRowHeight="15" x14ac:dyDescent="0.25"/>
  <cols>
    <col min="1" max="1" width="3.42578125" customWidth="1"/>
    <col min="2" max="2" width="11.7109375" customWidth="1"/>
    <col min="3" max="3" width="18.28515625" customWidth="1"/>
    <col min="4" max="4" width="15" customWidth="1"/>
    <col min="5" max="9" width="11.7109375" customWidth="1"/>
    <col min="10" max="13" width="9.7109375" customWidth="1"/>
  </cols>
  <sheetData>
    <row r="1" spans="1:22" s="1" customFormat="1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</row>
    <row r="2" spans="1:22" s="1" customFormat="1" x14ac:dyDescent="0.25">
      <c r="A2" s="2"/>
      <c r="B2" s="89" t="s">
        <v>101</v>
      </c>
      <c r="C2" s="89"/>
      <c r="D2" s="89"/>
      <c r="E2" s="89"/>
      <c r="F2" s="89"/>
      <c r="G2" s="89"/>
      <c r="H2" s="89"/>
      <c r="I2" s="89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</row>
    <row r="3" spans="1:22" s="1" customFormat="1" ht="15.75" thickBot="1" x14ac:dyDescent="0.3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V3" s="2"/>
    </row>
    <row r="4" spans="1:22" s="1" customFormat="1" ht="16.5" thickTop="1" thickBot="1" x14ac:dyDescent="0.3">
      <c r="A4" s="2"/>
      <c r="B4" s="87" t="s">
        <v>102</v>
      </c>
      <c r="C4" s="87"/>
      <c r="D4" s="88"/>
      <c r="E4" s="93" t="s">
        <v>10</v>
      </c>
      <c r="F4" s="94"/>
      <c r="G4" s="94"/>
      <c r="H4" s="94"/>
      <c r="I4" s="95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</row>
    <row r="5" spans="1:22" s="1" customFormat="1" ht="8.1" customHeight="1" thickTop="1" thickBot="1" x14ac:dyDescent="0.3">
      <c r="A5" s="2"/>
      <c r="B5" s="47"/>
      <c r="C5" s="47"/>
      <c r="D5" s="47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V5" s="2"/>
    </row>
    <row r="6" spans="1:22" s="1" customFormat="1" ht="29.25" customHeight="1" thickTop="1" thickBot="1" x14ac:dyDescent="0.3">
      <c r="A6" s="2"/>
      <c r="B6" s="70" t="s">
        <v>103</v>
      </c>
      <c r="C6" s="70"/>
      <c r="D6" s="71"/>
      <c r="E6" s="96" t="s">
        <v>17</v>
      </c>
      <c r="F6" s="97"/>
      <c r="G6" s="97"/>
      <c r="H6" s="97"/>
      <c r="I6" s="98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V6" s="2"/>
    </row>
    <row r="7" spans="1:22" s="1" customFormat="1" ht="8.1" customHeight="1" thickTop="1" thickBot="1" x14ac:dyDescent="0.3">
      <c r="A7" s="2"/>
      <c r="B7" s="40"/>
      <c r="C7" s="40"/>
      <c r="D7" s="40"/>
      <c r="E7" s="5"/>
      <c r="F7" s="5"/>
      <c r="G7" s="5"/>
      <c r="H7" s="5"/>
      <c r="I7" s="5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</row>
    <row r="8" spans="1:22" s="1" customFormat="1" ht="15.75" customHeight="1" thickTop="1" thickBot="1" x14ac:dyDescent="0.3">
      <c r="A8" s="2"/>
      <c r="B8" s="70" t="s">
        <v>104</v>
      </c>
      <c r="C8" s="70"/>
      <c r="D8" s="71"/>
      <c r="E8" s="99" t="s">
        <v>54</v>
      </c>
      <c r="F8" s="100"/>
      <c r="G8" s="100"/>
      <c r="H8" s="100"/>
      <c r="I8" s="101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</row>
    <row r="9" spans="1:22" s="1" customFormat="1" ht="8.1" customHeight="1" thickTop="1" thickBot="1" x14ac:dyDescent="0.3">
      <c r="A9" s="2"/>
      <c r="G9" s="30"/>
      <c r="H9" s="2"/>
      <c r="I9" s="2"/>
      <c r="J9" s="23"/>
      <c r="K9" s="23"/>
    </row>
    <row r="10" spans="1:22" s="1" customFormat="1" ht="16.5" thickTop="1" thickBot="1" x14ac:dyDescent="0.3">
      <c r="A10" s="2"/>
      <c r="B10" s="70" t="s">
        <v>105</v>
      </c>
      <c r="C10" s="70"/>
      <c r="D10" s="70"/>
      <c r="E10" s="91" t="s">
        <v>14</v>
      </c>
      <c r="F10" s="92"/>
      <c r="G10" s="99" t="s">
        <v>2</v>
      </c>
      <c r="H10" s="100"/>
      <c r="I10" s="101"/>
      <c r="J10" s="23"/>
      <c r="K10" s="23"/>
    </row>
    <row r="11" spans="1:22" s="1" customFormat="1" ht="15.75" thickTop="1" x14ac:dyDescent="0.25">
      <c r="A11" s="2"/>
      <c r="B11" s="25"/>
      <c r="C11" s="25"/>
      <c r="D11" s="25"/>
      <c r="E11" s="5"/>
      <c r="F11" s="41"/>
      <c r="G11" s="5"/>
      <c r="J11" s="23"/>
      <c r="K11" s="23"/>
    </row>
    <row r="12" spans="1:22" s="1" customFormat="1" x14ac:dyDescent="0.25">
      <c r="A12" s="2"/>
      <c r="B12" s="54" t="s">
        <v>100</v>
      </c>
      <c r="C12" s="55"/>
      <c r="D12" s="55"/>
      <c r="E12" s="56"/>
      <c r="F12" s="57"/>
      <c r="G12" s="56"/>
      <c r="H12" s="53"/>
      <c r="I12" s="53"/>
      <c r="J12" s="23"/>
      <c r="K12" s="23"/>
    </row>
    <row r="13" spans="1:22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</row>
    <row r="14" spans="1:22" s="1" customFormat="1" ht="13.9" customHeight="1" x14ac:dyDescent="0.25">
      <c r="A14" s="2"/>
      <c r="B14" s="2"/>
      <c r="C14" s="73" t="s">
        <v>98</v>
      </c>
      <c r="D14" s="74" t="s">
        <v>56</v>
      </c>
      <c r="E14" s="74"/>
      <c r="F14" s="74"/>
      <c r="G14" s="62" t="s">
        <v>39</v>
      </c>
      <c r="H14" s="63" t="s">
        <v>40</v>
      </c>
      <c r="I14" s="60" t="s">
        <v>41</v>
      </c>
      <c r="J14" s="2"/>
      <c r="K14" s="2"/>
    </row>
    <row r="15" spans="1:22" s="1" customFormat="1" ht="13.9" customHeight="1" x14ac:dyDescent="0.25">
      <c r="A15" s="2"/>
      <c r="B15" s="2"/>
      <c r="C15" s="73"/>
      <c r="D15" s="74"/>
      <c r="E15" s="74"/>
      <c r="F15" s="74"/>
      <c r="G15" s="61">
        <f>IF($D$29='dati nascosti'!$C$3,'dati nascosti'!H$17,IF(COMBINAZIONI!$D$29='dati nascosti'!$C$9,'dati nascosti'!H17,""))</f>
        <v>1.3</v>
      </c>
      <c r="H15" s="61">
        <f>IF($D$29='dati nascosti'!$C$3,'dati nascosti'!I$17,IF(COMBINAZIONI!$D$29='dati nascosti'!$C$9,'dati nascosti'!I17,""))</f>
        <v>1.5</v>
      </c>
      <c r="I15" s="61">
        <f>IF($D$29='dati nascosti'!$C$3,'dati nascosti'!J$17,IF(COMBINAZIONI!$D$29='dati nascosti'!$C$9,'dati nascosti'!J17,""))</f>
        <v>1.5</v>
      </c>
      <c r="J15" s="2"/>
      <c r="K15" s="2"/>
    </row>
    <row r="16" spans="1:22" ht="13.9" customHeight="1" x14ac:dyDescent="0.25">
      <c r="A16" s="2"/>
      <c r="B16" s="2"/>
      <c r="C16" s="73" t="s">
        <v>99</v>
      </c>
      <c r="D16" s="74" t="s">
        <v>55</v>
      </c>
      <c r="E16" s="74"/>
      <c r="F16" s="74"/>
      <c r="G16" s="60" t="s">
        <v>29</v>
      </c>
      <c r="H16" s="60" t="s">
        <v>30</v>
      </c>
      <c r="I16" s="60" t="s">
        <v>31</v>
      </c>
      <c r="J16" s="58"/>
      <c r="K16" s="2"/>
    </row>
    <row r="17" spans="1:22" ht="13.9" customHeight="1" x14ac:dyDescent="0.25">
      <c r="A17" s="2"/>
      <c r="B17" s="2"/>
      <c r="C17" s="73"/>
      <c r="D17" s="75"/>
      <c r="E17" s="75"/>
      <c r="F17" s="75"/>
      <c r="G17" s="104">
        <f>IF($E$6='dati nascosti'!$C$13,'dati nascosti'!D14,IF($E$6='dati nascosti'!$C$14,'dati nascosti'!D14,IF($E$6='dati nascosti'!$C$15,'dati nascosti'!D15,IF($E$6='dati nascosti'!$C$16,'dati nascosti'!D16,IF($E$6='dati nascosti'!$C$17,'dati nascosti'!D17,IF($E$6='dati nascosti'!$C$18,'dati nascosti'!D18,IF($E$6='dati nascosti'!$C$19,'dati nascosti'!D19,IF($E$6='dati nascosti'!$C$20,'dati nascosti'!D20,IF($E$6='dati nascosti'!$C$21,'dati nascosti'!D21,IF($E$6='dati nascosti'!$C$22,'dati nascosti'!D22,IF($E$6='dati nascosti'!$C$23,'dati nascosti'!D23,IF($E$6='dati nascosti'!$C$24,'dati nascosti'!D24,""))))))))))))</f>
        <v>0.7</v>
      </c>
      <c r="H17" s="104">
        <f>IF($E$6='dati nascosti'!$C$13,'dati nascosti'!E14,IF($E$6='dati nascosti'!$C$14,'dati nascosti'!E14,IF($E$6='dati nascosti'!$C$15,'dati nascosti'!E15,IF($E$6='dati nascosti'!$C$16,'dati nascosti'!E16,IF($E$6='dati nascosti'!$C$17,'dati nascosti'!E17,IF($E$6='dati nascosti'!$C$18,'dati nascosti'!E18,IF($E$6='dati nascosti'!$C$19,'dati nascosti'!E19,IF($E$6='dati nascosti'!$C$20,'dati nascosti'!E20,IF($E$6='dati nascosti'!$C$21,'dati nascosti'!E21,IF($E$6='dati nascosti'!$C$22,'dati nascosti'!E22,IF($E$6='dati nascosti'!$C$23,'dati nascosti'!E23,IF($E$6='dati nascosti'!$C$24,'dati nascosti'!E24,""))))))))))))</f>
        <v>0.5</v>
      </c>
      <c r="I17" s="104">
        <f>IF($E$6='dati nascosti'!$C$13,'dati nascosti'!F14,IF($E$6='dati nascosti'!$C$14,'dati nascosti'!F14,IF($E$6='dati nascosti'!$C$15,'dati nascosti'!F15,IF($E$6='dati nascosti'!$C$16,'dati nascosti'!F16,IF($E$6='dati nascosti'!$C$17,'dati nascosti'!F17,IF($E$6='dati nascosti'!$C$18,'dati nascosti'!F18,IF($E$6='dati nascosti'!$C$19,'dati nascosti'!F19,IF($E$6='dati nascosti'!$C$20,'dati nascosti'!F20,IF($E$6='dati nascosti'!$C$21,'dati nascosti'!F21,IF($E$6='dati nascosti'!$C$22,'dati nascosti'!F22,IF($E$6='dati nascosti'!$C$23,'dati nascosti'!F23,IF($E$6='dati nascosti'!$C$24,'dati nascosti'!F24,""))))))))))))</f>
        <v>0.3</v>
      </c>
      <c r="J17" s="58"/>
      <c r="K17" s="2"/>
    </row>
    <row r="18" spans="1:22" s="1" customFormat="1" ht="13.9" customHeight="1" x14ac:dyDescent="0.25">
      <c r="A18" s="2"/>
      <c r="B18" s="3"/>
      <c r="C18" s="73"/>
      <c r="D18" s="72" t="str">
        <f>E6</f>
        <v>Categoria A Ambienti ad uso residenziale</v>
      </c>
      <c r="E18" s="72"/>
      <c r="F18" s="72"/>
      <c r="G18" s="105"/>
      <c r="H18" s="105"/>
      <c r="I18" s="105"/>
      <c r="J18" s="5"/>
      <c r="K18" s="5"/>
    </row>
    <row r="19" spans="1:22" s="1" customFormat="1" ht="13.9" customHeight="1" x14ac:dyDescent="0.25">
      <c r="A19" s="2"/>
      <c r="B19" s="3"/>
      <c r="C19" s="73" t="s">
        <v>99</v>
      </c>
      <c r="D19" s="85" t="s">
        <v>57</v>
      </c>
      <c r="E19" s="74"/>
      <c r="F19" s="74"/>
      <c r="G19" s="60" t="s">
        <v>29</v>
      </c>
      <c r="H19" s="60" t="s">
        <v>30</v>
      </c>
      <c r="I19" s="60" t="s">
        <v>31</v>
      </c>
    </row>
    <row r="20" spans="1:22" s="1" customFormat="1" ht="13.9" customHeight="1" x14ac:dyDescent="0.25">
      <c r="A20" s="2"/>
      <c r="B20" s="3"/>
      <c r="C20" s="73"/>
      <c r="D20" s="86"/>
      <c r="E20" s="75"/>
      <c r="F20" s="75"/>
      <c r="G20" s="78">
        <f>IF($E$8='dati nascosti'!$C$22,'dati nascosti'!D22,IF($E$8='dati nascosti'!$C$23,'dati nascosti'!D23,IF($E$8='dati nascosti'!$C$24,'dati nascosti'!D24,"")))</f>
        <v>0.5</v>
      </c>
      <c r="H20" s="78">
        <f>IF($E$8='dati nascosti'!$C$22,'dati nascosti'!E22,IF($E$8='dati nascosti'!$C$23,'dati nascosti'!E23,IF($E$8='dati nascosti'!$C$24,'dati nascosti'!E24,"")))</f>
        <v>0.2</v>
      </c>
      <c r="I20" s="78">
        <f>IF($E$8='dati nascosti'!$C$22,'dati nascosti'!F22,IF($E$8='dati nascosti'!$C$23,'dati nascosti'!F23,IF($E$8='dati nascosti'!$C$24,'dati nascosti'!F24,"")))</f>
        <v>0</v>
      </c>
      <c r="O20" s="2"/>
      <c r="P20" s="2"/>
      <c r="Q20" s="2"/>
      <c r="R20" s="2"/>
      <c r="S20" s="2"/>
      <c r="T20" s="2"/>
      <c r="U20" s="2"/>
      <c r="V20" s="2"/>
    </row>
    <row r="21" spans="1:22" s="1" customFormat="1" ht="13.9" customHeight="1" x14ac:dyDescent="0.25">
      <c r="A21" s="2"/>
      <c r="B21" s="3"/>
      <c r="C21" s="73"/>
      <c r="D21" s="81" t="str">
        <f>E8</f>
        <v>Neve (a quota ≤ 1000 m s.l.m.)</v>
      </c>
      <c r="E21" s="82"/>
      <c r="F21" s="83"/>
      <c r="G21" s="73"/>
      <c r="H21" s="73"/>
      <c r="I21" s="73"/>
      <c r="J21" s="5"/>
      <c r="O21" s="2"/>
      <c r="P21" s="2"/>
      <c r="Q21" s="2"/>
      <c r="R21" s="2"/>
      <c r="S21" s="2"/>
      <c r="T21" s="2"/>
      <c r="U21" s="2"/>
      <c r="V21" s="2"/>
    </row>
    <row r="22" spans="1:22" s="1" customFormat="1" ht="13.9" customHeight="1" x14ac:dyDescent="0.25">
      <c r="A22" s="2"/>
      <c r="B22" s="3"/>
      <c r="C22" s="73" t="s">
        <v>99</v>
      </c>
      <c r="D22" s="74" t="s">
        <v>87</v>
      </c>
      <c r="E22" s="74"/>
      <c r="F22" s="74"/>
      <c r="G22" s="60" t="s">
        <v>29</v>
      </c>
      <c r="H22" s="60" t="s">
        <v>30</v>
      </c>
      <c r="I22" s="60" t="s">
        <v>31</v>
      </c>
      <c r="J22" s="5"/>
      <c r="O22" s="2"/>
      <c r="P22" s="2"/>
      <c r="Q22" s="2"/>
      <c r="R22" s="2"/>
      <c r="S22" s="2"/>
      <c r="T22" s="2"/>
      <c r="U22" s="2"/>
      <c r="V22" s="2"/>
    </row>
    <row r="23" spans="1:22" s="1" customFormat="1" ht="13.9" customHeight="1" x14ac:dyDescent="0.25">
      <c r="A23" s="2"/>
      <c r="B23" s="3"/>
      <c r="C23" s="73"/>
      <c r="D23" s="74"/>
      <c r="E23" s="74"/>
      <c r="F23" s="74"/>
      <c r="G23" s="64">
        <f>'dati nascosti'!AC42</f>
        <v>0.6</v>
      </c>
      <c r="H23" s="64">
        <f>'dati nascosti'!AD42</f>
        <v>0.2</v>
      </c>
      <c r="I23" s="64">
        <f>'dati nascosti'!AE42</f>
        <v>0</v>
      </c>
      <c r="J23" s="5"/>
      <c r="K23" s="5"/>
      <c r="O23" s="2"/>
      <c r="P23" s="2"/>
      <c r="Q23" s="2"/>
      <c r="R23" s="2"/>
      <c r="S23" s="2"/>
      <c r="T23" s="2"/>
      <c r="U23" s="2"/>
      <c r="V23" s="2"/>
    </row>
    <row r="24" spans="1:22" s="1" customFormat="1" ht="13.9" customHeight="1" x14ac:dyDescent="0.25">
      <c r="A24" s="2"/>
      <c r="B24" s="3"/>
      <c r="C24" s="73" t="s">
        <v>99</v>
      </c>
      <c r="D24" s="84" t="s">
        <v>88</v>
      </c>
      <c r="E24" s="84"/>
      <c r="F24" s="84"/>
      <c r="G24" s="60" t="s">
        <v>29</v>
      </c>
      <c r="H24" s="60" t="s">
        <v>30</v>
      </c>
      <c r="I24" s="60" t="s">
        <v>31</v>
      </c>
      <c r="J24" s="5"/>
      <c r="O24" s="2"/>
      <c r="P24" s="2"/>
      <c r="Q24" s="2"/>
      <c r="R24" s="2"/>
      <c r="S24" s="2"/>
      <c r="T24" s="2"/>
      <c r="U24" s="2"/>
      <c r="V24" s="2"/>
    </row>
    <row r="25" spans="1:22" s="1" customFormat="1" ht="13.9" customHeight="1" x14ac:dyDescent="0.25">
      <c r="A25" s="2"/>
      <c r="B25" s="3"/>
      <c r="C25" s="73"/>
      <c r="D25" s="84"/>
      <c r="E25" s="84"/>
      <c r="F25" s="84"/>
      <c r="G25" s="64">
        <f>'dati nascosti'!AC43</f>
        <v>0.6</v>
      </c>
      <c r="H25" s="64">
        <f>'dati nascosti'!AD43</f>
        <v>0.5</v>
      </c>
      <c r="I25" s="64">
        <f>'dati nascosti'!AE43</f>
        <v>0</v>
      </c>
      <c r="J25" s="5"/>
      <c r="O25" s="2"/>
      <c r="P25" s="2"/>
      <c r="Q25" s="2"/>
      <c r="R25" s="2"/>
      <c r="S25" s="2"/>
      <c r="T25" s="2"/>
      <c r="U25" s="2"/>
      <c r="V25" s="2"/>
    </row>
    <row r="26" spans="1:22" s="1" customFormat="1" ht="15.75" customHeight="1" x14ac:dyDescent="0.25">
      <c r="A26" s="2"/>
      <c r="B26" s="3"/>
      <c r="C26" s="3"/>
      <c r="D26" s="38"/>
      <c r="E26" s="38"/>
      <c r="F26" s="39"/>
      <c r="G26" s="39"/>
      <c r="H26" s="39"/>
      <c r="I26" s="39"/>
      <c r="J26" s="5"/>
      <c r="K26" s="5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</row>
    <row r="27" spans="1:22" x14ac:dyDescent="0.25">
      <c r="A27" s="2"/>
      <c r="B27" s="54" t="s">
        <v>106</v>
      </c>
      <c r="C27" s="53"/>
      <c r="D27" s="53"/>
      <c r="E27" s="53"/>
      <c r="F27" s="53"/>
      <c r="G27" s="53"/>
      <c r="H27" s="53"/>
      <c r="I27" s="53"/>
      <c r="J27" s="2"/>
      <c r="K27" s="4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</row>
    <row r="28" spans="1:22" x14ac:dyDescent="0.25">
      <c r="A28" s="2"/>
      <c r="H28" s="2"/>
      <c r="I28" s="2"/>
      <c r="N28" s="2"/>
      <c r="O28" s="2"/>
      <c r="P28" s="2"/>
      <c r="Q28" s="2"/>
      <c r="R28" s="2"/>
      <c r="S28" s="2"/>
      <c r="T28" s="2"/>
      <c r="U28" s="2"/>
      <c r="V28" s="2"/>
    </row>
    <row r="29" spans="1:22" ht="15.75" x14ac:dyDescent="0.25">
      <c r="A29" s="2"/>
      <c r="B29" s="90" t="s">
        <v>48</v>
      </c>
      <c r="C29" s="90"/>
      <c r="D29" s="102" t="str">
        <f>E4</f>
        <v>SLU SFAVOREVOLE</v>
      </c>
      <c r="E29" s="102"/>
      <c r="F29" s="102"/>
      <c r="G29" s="103" t="s">
        <v>99</v>
      </c>
      <c r="H29" s="103"/>
      <c r="I29" s="2"/>
      <c r="N29" s="2"/>
      <c r="O29" s="2"/>
      <c r="P29" s="2"/>
      <c r="Q29" s="2"/>
      <c r="R29" s="2"/>
      <c r="S29" s="2"/>
      <c r="T29" s="2"/>
      <c r="U29" s="2"/>
      <c r="V29" s="2"/>
    </row>
    <row r="30" spans="1:22" ht="31.5" customHeight="1" x14ac:dyDescent="0.25">
      <c r="A30" s="2"/>
      <c r="B30" s="77" t="str">
        <f>IF(COMBINAZIONI!$E$4='dati nascosti'!$C$3,'dati nascosti'!C29,IF(COMBINAZIONI!$E$4='dati nascosti'!$C$4,'dati nascosti'!C30,IF(COMBINAZIONI!$E$4='dati nascosti'!$C$5,'dati nascosti'!C31,IF(COMBINAZIONI!$E$4='dati nascosti'!$C$6,'dati nascosti'!C32,IF(COMBINAZIONI!$E$4='dati nascosti'!$C$7,'dati nascosti'!C33,IF(COMBINAZIONI!$E$4='dati nascosti'!$C$9,'dati nascosti'!C35,IF(COMBINAZIONI!$E$4='dati nascosti'!$C$8,'dati nascosti'!C34,"")))))))</f>
        <v>γG1*G1 + γG2*G1 + γp*P+ γQ1*Qk1 + γQ2*Ψ02*Qk2 +γQ3*Ψ03*Qk3 +….</v>
      </c>
      <c r="C30" s="77"/>
      <c r="D30" s="77"/>
      <c r="E30" s="77"/>
      <c r="F30" s="77"/>
      <c r="G30" s="77"/>
      <c r="I30" s="59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</row>
    <row r="31" spans="1:22" ht="15" customHeight="1" x14ac:dyDescent="0.25">
      <c r="B31" s="79" t="s">
        <v>49</v>
      </c>
      <c r="C31" s="79"/>
      <c r="D31" s="80" t="str">
        <f>G10</f>
        <v>FOLLA</v>
      </c>
      <c r="E31" s="80"/>
      <c r="F31" s="80"/>
    </row>
    <row r="33" spans="2:7" x14ac:dyDescent="0.25">
      <c r="B33" s="20" t="s">
        <v>94</v>
      </c>
      <c r="C33" s="29"/>
      <c r="D33" s="29"/>
      <c r="E33" s="29"/>
      <c r="F33" s="2"/>
      <c r="G33" s="2"/>
    </row>
    <row r="34" spans="2:7" s="1" customFormat="1" x14ac:dyDescent="0.25">
      <c r="B34" s="20"/>
      <c r="C34" s="29"/>
      <c r="D34" s="29"/>
      <c r="E34" s="29"/>
      <c r="F34" s="2"/>
      <c r="G34" s="2"/>
    </row>
    <row r="35" spans="2:7" x14ac:dyDescent="0.25">
      <c r="B35" s="76" t="s">
        <v>93</v>
      </c>
      <c r="C35" s="76"/>
      <c r="D35" s="49"/>
      <c r="E35" s="50"/>
      <c r="F35" s="10" t="s">
        <v>79</v>
      </c>
      <c r="G35" s="52">
        <f>VLOOKUP(E4,'dati nascosti'!Z29:AJ35,10,FALSE)</f>
        <v>0</v>
      </c>
    </row>
    <row r="36" spans="2:7" x14ac:dyDescent="0.25">
      <c r="B36" s="76" t="s">
        <v>52</v>
      </c>
      <c r="C36" s="76"/>
      <c r="D36" s="49"/>
      <c r="E36" s="50"/>
      <c r="F36" s="10" t="s">
        <v>50</v>
      </c>
      <c r="G36" s="52">
        <f>VLOOKUP(E4,'dati nascosti'!Z29:AJ35,3,FALSE)</f>
        <v>1.3</v>
      </c>
    </row>
    <row r="37" spans="2:7" x14ac:dyDescent="0.25">
      <c r="B37" s="76" t="s">
        <v>53</v>
      </c>
      <c r="C37" s="76"/>
      <c r="D37" s="49"/>
      <c r="E37" s="50"/>
      <c r="F37" s="10" t="s">
        <v>51</v>
      </c>
      <c r="G37" s="52">
        <f>VLOOKUP(E4,'dati nascosti'!Z29:AJ35,4,FALSE)</f>
        <v>1.5</v>
      </c>
    </row>
    <row r="38" spans="2:7" x14ac:dyDescent="0.25">
      <c r="B38" s="76" t="s">
        <v>89</v>
      </c>
      <c r="C38" s="76"/>
      <c r="D38" s="49"/>
      <c r="E38" s="50"/>
      <c r="F38" s="10" t="s">
        <v>73</v>
      </c>
      <c r="G38" s="52">
        <f>VLOOKUP(E4,'dati nascosti'!Z29:AJ35,5,FALSE)</f>
        <v>1</v>
      </c>
    </row>
    <row r="39" spans="2:7" x14ac:dyDescent="0.25">
      <c r="B39" s="76" t="s">
        <v>91</v>
      </c>
      <c r="C39" s="76"/>
      <c r="D39" s="49"/>
      <c r="E39" s="50"/>
      <c r="F39" s="10" t="s">
        <v>92</v>
      </c>
      <c r="G39" s="52">
        <f>VLOOKUP(E4,'dati nascosti'!Z29:AJ35,11,FALSE)</f>
        <v>0</v>
      </c>
    </row>
    <row r="40" spans="2:7" x14ac:dyDescent="0.25">
      <c r="B40" s="76" t="s">
        <v>83</v>
      </c>
      <c r="C40" s="76"/>
      <c r="D40" s="49" t="str">
        <f>'dati nascosti'!AE27</f>
        <v>FOLLA</v>
      </c>
      <c r="E40" s="50"/>
      <c r="F40" s="10" t="s">
        <v>14</v>
      </c>
      <c r="G40" s="52">
        <f>VLOOKUP(E4,'dati nascosti'!Z29:AJ35,6,FALSE)</f>
        <v>1.5</v>
      </c>
    </row>
    <row r="41" spans="2:7" x14ac:dyDescent="0.25">
      <c r="B41" s="76" t="s">
        <v>84</v>
      </c>
      <c r="C41" s="76"/>
      <c r="D41" s="49" t="str">
        <f>'dati nascosti'!AF27</f>
        <v>NEVE</v>
      </c>
      <c r="E41" s="50"/>
      <c r="F41" s="10" t="s">
        <v>15</v>
      </c>
      <c r="G41" s="52">
        <f>VLOOKUP(E4,'dati nascosti'!Z29:AJ35,7,FALSE)</f>
        <v>0.75</v>
      </c>
    </row>
    <row r="42" spans="2:7" x14ac:dyDescent="0.25">
      <c r="B42" s="76" t="s">
        <v>85</v>
      </c>
      <c r="C42" s="76"/>
      <c r="D42" s="49" t="str">
        <f>'dati nascosti'!AG27</f>
        <v>VENTO</v>
      </c>
      <c r="E42" s="50"/>
      <c r="F42" s="10" t="s">
        <v>81</v>
      </c>
      <c r="G42" s="52">
        <f>VLOOKUP(E4,'dati nascosti'!Z29:AJ35,8,FALSE)</f>
        <v>0.89999999999999991</v>
      </c>
    </row>
    <row r="43" spans="2:7" x14ac:dyDescent="0.25">
      <c r="B43" s="76" t="s">
        <v>86</v>
      </c>
      <c r="C43" s="76"/>
      <c r="D43" s="49" t="str">
        <f>'dati nascosti'!AH27</f>
        <v>TEMPERATURA</v>
      </c>
      <c r="E43" s="50"/>
      <c r="F43" s="10" t="s">
        <v>82</v>
      </c>
      <c r="G43" s="52">
        <f>VLOOKUP(E4,'dati nascosti'!Z29:AJ35,9,FALSE)</f>
        <v>0.89999999999999991</v>
      </c>
    </row>
  </sheetData>
  <sheetProtection algorithmName="SHA-512" hashValue="C2SDYK/P3BD+veQRPgkYjpLpT47vYbQeQh/gHjvAnIIbLZP4XpnBoHfUey61m7gKiu8FMX9tW4xqsPB0boGYGQ==" saltValue="0DOukDtPPbIdsfNt95SE/Q==" spinCount="100000" sheet="1" selectLockedCells="1"/>
  <protectedRanges>
    <protectedRange sqref="E11:E12 G10" name="Intervallo1"/>
  </protectedRanges>
  <dataConsolidate/>
  <customSheetViews>
    <customSheetView guid="{2A1B0124-A360-4922-91B2-B392BE8B5572}" scale="90" showGridLines="0" showRowCol="0">
      <selection activeCell="E4" sqref="E4:I4"/>
      <pageMargins left="0.7" right="0.7" top="0.75" bottom="0.75" header="0.3" footer="0.3"/>
      <pageSetup paperSize="9" orientation="portrait" r:id="rId1"/>
    </customSheetView>
  </customSheetViews>
  <mergeCells count="43">
    <mergeCell ref="B4:D4"/>
    <mergeCell ref="B2:I2"/>
    <mergeCell ref="B29:C29"/>
    <mergeCell ref="E10:F10"/>
    <mergeCell ref="E4:I4"/>
    <mergeCell ref="E6:I6"/>
    <mergeCell ref="E8:I8"/>
    <mergeCell ref="D29:F29"/>
    <mergeCell ref="G29:H29"/>
    <mergeCell ref="G10:I10"/>
    <mergeCell ref="G17:G18"/>
    <mergeCell ref="H17:H18"/>
    <mergeCell ref="I17:I18"/>
    <mergeCell ref="G20:G21"/>
    <mergeCell ref="D22:F23"/>
    <mergeCell ref="C14:C15"/>
    <mergeCell ref="B41:C41"/>
    <mergeCell ref="B42:C42"/>
    <mergeCell ref="B43:C43"/>
    <mergeCell ref="B37:C37"/>
    <mergeCell ref="B36:C36"/>
    <mergeCell ref="B40:C40"/>
    <mergeCell ref="B38:C38"/>
    <mergeCell ref="B39:C39"/>
    <mergeCell ref="B35:C35"/>
    <mergeCell ref="B30:G30"/>
    <mergeCell ref="C22:C23"/>
    <mergeCell ref="H20:H21"/>
    <mergeCell ref="I20:I21"/>
    <mergeCell ref="B31:C31"/>
    <mergeCell ref="D31:F31"/>
    <mergeCell ref="D21:F21"/>
    <mergeCell ref="C19:C21"/>
    <mergeCell ref="D24:F25"/>
    <mergeCell ref="C24:C25"/>
    <mergeCell ref="D19:F20"/>
    <mergeCell ref="B6:D6"/>
    <mergeCell ref="B8:D8"/>
    <mergeCell ref="B10:D10"/>
    <mergeCell ref="D18:F18"/>
    <mergeCell ref="C16:C18"/>
    <mergeCell ref="D14:F15"/>
    <mergeCell ref="D16:F17"/>
  </mergeCells>
  <dataValidations count="5">
    <dataValidation type="list" allowBlank="1" showInputMessage="1" showErrorMessage="1" sqref="E4">
      <formula1>COMBO</formula1>
    </dataValidation>
    <dataValidation type="list" allowBlank="1" showInputMessage="1" showErrorMessage="1" sqref="E12">
      <formula1>CAS</formula1>
    </dataValidation>
    <dataValidation type="list" allowBlank="1" showInputMessage="1" showErrorMessage="1" sqref="E8">
      <formula1>NEVE</formula1>
    </dataValidation>
    <dataValidation type="list" allowBlank="1" showInputMessage="1" showErrorMessage="1" sqref="E6">
      <formula1>a</formula1>
    </dataValidation>
    <dataValidation type="list" allowBlank="1" showInputMessage="1" showErrorMessage="1" sqref="G10">
      <formula1>prin</formula1>
    </dataValidation>
  </dataValidations>
  <pageMargins left="0.7" right="0.7" top="0.75" bottom="0.75" header="0.3" footer="0.3"/>
  <pageSetup paperSize="9" orientation="portrait"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AJ70"/>
  <sheetViews>
    <sheetView topLeftCell="D60" zoomScaleNormal="100" workbookViewId="0">
      <selection activeCell="P71" sqref="P71"/>
    </sheetView>
  </sheetViews>
  <sheetFormatPr defaultRowHeight="15" x14ac:dyDescent="0.25"/>
  <cols>
    <col min="3" max="3" width="91" customWidth="1"/>
    <col min="7" max="7" width="11.5703125" customWidth="1"/>
    <col min="12" max="13" width="14.5703125" customWidth="1"/>
    <col min="19" max="19" width="10.5703125" customWidth="1"/>
    <col min="21" max="21" width="9.140625" customWidth="1"/>
  </cols>
  <sheetData>
    <row r="3" spans="2:17" x14ac:dyDescent="0.25">
      <c r="B3" s="26">
        <v>1</v>
      </c>
      <c r="C3" s="4" t="s">
        <v>10</v>
      </c>
      <c r="D3" t="s">
        <v>2</v>
      </c>
    </row>
    <row r="4" spans="2:17" x14ac:dyDescent="0.25">
      <c r="B4" s="26">
        <v>2</v>
      </c>
      <c r="C4" s="4" t="s">
        <v>5</v>
      </c>
      <c r="D4" t="s">
        <v>4</v>
      </c>
    </row>
    <row r="5" spans="2:17" x14ac:dyDescent="0.25">
      <c r="B5" s="26">
        <v>3</v>
      </c>
      <c r="C5" s="4" t="s">
        <v>7</v>
      </c>
      <c r="D5" s="4"/>
    </row>
    <row r="6" spans="2:17" x14ac:dyDescent="0.25">
      <c r="B6" s="26">
        <v>4</v>
      </c>
      <c r="C6" s="4" t="s">
        <v>8</v>
      </c>
      <c r="D6" s="4"/>
    </row>
    <row r="7" spans="2:17" x14ac:dyDescent="0.25">
      <c r="B7" s="26">
        <v>5</v>
      </c>
      <c r="C7" s="4" t="s">
        <v>6</v>
      </c>
      <c r="D7" s="4"/>
    </row>
    <row r="8" spans="2:17" x14ac:dyDescent="0.25">
      <c r="B8" s="22">
        <v>6</v>
      </c>
      <c r="C8" s="51" t="s">
        <v>76</v>
      </c>
      <c r="D8" s="4"/>
    </row>
    <row r="9" spans="2:17" x14ac:dyDescent="0.25">
      <c r="B9" s="26">
        <v>7</v>
      </c>
      <c r="C9" s="4" t="s">
        <v>11</v>
      </c>
      <c r="D9" s="7"/>
    </row>
    <row r="10" spans="2:17" x14ac:dyDescent="0.25">
      <c r="L10" s="107" t="s">
        <v>36</v>
      </c>
      <c r="M10" s="107"/>
    </row>
    <row r="11" spans="2:17" x14ac:dyDescent="0.25">
      <c r="L11" s="12" t="s">
        <v>37</v>
      </c>
      <c r="M11" s="12" t="s">
        <v>38</v>
      </c>
    </row>
    <row r="12" spans="2:17" ht="18.75" x14ac:dyDescent="0.25">
      <c r="C12" s="12" t="s">
        <v>32</v>
      </c>
      <c r="D12" s="13" t="s">
        <v>29</v>
      </c>
      <c r="E12" s="13" t="s">
        <v>30</v>
      </c>
      <c r="F12" s="13" t="s">
        <v>31</v>
      </c>
      <c r="H12" s="108" t="s">
        <v>33</v>
      </c>
      <c r="I12" s="108"/>
      <c r="J12" s="108"/>
      <c r="K12" s="108"/>
      <c r="L12" s="16">
        <v>1</v>
      </c>
      <c r="M12" s="16">
        <v>1.3</v>
      </c>
      <c r="N12" s="18" t="s">
        <v>39</v>
      </c>
      <c r="P12" s="27"/>
      <c r="Q12" s="6"/>
    </row>
    <row r="13" spans="2:17" ht="18.75" x14ac:dyDescent="0.25">
      <c r="C13" s="14" t="s">
        <v>17</v>
      </c>
      <c r="D13" s="17">
        <v>0.7</v>
      </c>
      <c r="E13" s="17">
        <v>0.5</v>
      </c>
      <c r="F13" s="17">
        <v>0.3</v>
      </c>
      <c r="G13" s="11"/>
      <c r="H13" s="108" t="s">
        <v>34</v>
      </c>
      <c r="I13" s="108"/>
      <c r="J13" s="108"/>
      <c r="K13" s="108"/>
      <c r="L13" s="16">
        <v>0.8</v>
      </c>
      <c r="M13" s="16">
        <v>1.5</v>
      </c>
      <c r="N13" s="19" t="s">
        <v>40</v>
      </c>
    </row>
    <row r="14" spans="2:17" ht="18.75" x14ac:dyDescent="0.25">
      <c r="C14" s="14" t="s">
        <v>18</v>
      </c>
      <c r="D14" s="17">
        <v>0.7</v>
      </c>
      <c r="E14" s="17">
        <v>0.5</v>
      </c>
      <c r="F14" s="17">
        <v>0.3</v>
      </c>
      <c r="G14" s="11"/>
      <c r="H14" s="108" t="s">
        <v>35</v>
      </c>
      <c r="I14" s="108"/>
      <c r="J14" s="108"/>
      <c r="K14" s="108"/>
      <c r="L14" s="16">
        <v>0</v>
      </c>
      <c r="M14" s="16">
        <v>1.5</v>
      </c>
      <c r="N14" s="13" t="s">
        <v>41</v>
      </c>
    </row>
    <row r="15" spans="2:17" x14ac:dyDescent="0.25">
      <c r="C15" s="14" t="s">
        <v>19</v>
      </c>
      <c r="D15" s="17">
        <v>0.7</v>
      </c>
      <c r="E15" s="17">
        <v>0.7</v>
      </c>
      <c r="F15" s="17">
        <v>0.6</v>
      </c>
      <c r="G15" s="11"/>
      <c r="H15" s="11"/>
      <c r="I15" s="11"/>
    </row>
    <row r="16" spans="2:17" ht="18.75" x14ac:dyDescent="0.25">
      <c r="C16" s="14" t="s">
        <v>20</v>
      </c>
      <c r="D16" s="17">
        <v>0.7</v>
      </c>
      <c r="E16" s="17">
        <v>0.7</v>
      </c>
      <c r="F16" s="17">
        <v>0.6</v>
      </c>
      <c r="G16" s="11"/>
      <c r="H16" s="18" t="s">
        <v>39</v>
      </c>
      <c r="I16" s="19" t="s">
        <v>40</v>
      </c>
      <c r="J16" s="13" t="s">
        <v>41</v>
      </c>
      <c r="L16" s="31" t="s">
        <v>42</v>
      </c>
    </row>
    <row r="17" spans="2:36" x14ac:dyDescent="0.25">
      <c r="C17" s="14" t="s">
        <v>21</v>
      </c>
      <c r="D17" s="17">
        <v>1</v>
      </c>
      <c r="E17" s="17">
        <v>0.9</v>
      </c>
      <c r="F17" s="17">
        <v>0.8</v>
      </c>
      <c r="G17" s="11"/>
      <c r="H17" s="15">
        <f>IF(COMBINAZIONI!$E$4='dati nascosti'!$C$3,1.3,IF(COMBINAZIONI!$E$4='dati nascosti'!$C$4,1,IF(COMBINAZIONI!$E$4='dati nascosti'!$C$5,1,IF(COMBINAZIONI!$E$4='dati nascosti'!$C$6,1,IF(COMBINAZIONI!$E$4='dati nascosti'!$C$7,1,IF(COMBINAZIONI!$E$4='dati nascosti'!$C$9,1,IF(COMBINAZIONI!$E$4='dati nascosti'!$C$8,1,"")))))))</f>
        <v>1.3</v>
      </c>
      <c r="I17" s="15">
        <f>IF(COMBINAZIONI!$E$4='dati nascosti'!$C$3,1.5,IF(COMBINAZIONI!$E$4='dati nascosti'!$C$4,1,IF(COMBINAZIONI!$E$4='dati nascosti'!$C$5,1,IF(COMBINAZIONI!$E$4='dati nascosti'!$C$6,1,IF(COMBINAZIONI!$E$4='dati nascosti'!$C$7,1,IF(COMBINAZIONI!$E$4='dati nascosti'!$C$9,0.8,IF(COMBINAZIONI!$E$4='dati nascosti'!$C$8,1,"")))))))</f>
        <v>1.5</v>
      </c>
      <c r="J17" s="15">
        <f>IF(COMBINAZIONI!$E$4='dati nascosti'!$C$3,1.5,IF(COMBINAZIONI!$E$4='dati nascosti'!$C$4,1,IF(COMBINAZIONI!$E$4='dati nascosti'!$C$5,1,IF(COMBINAZIONI!$E$4='dati nascosti'!$C$6,1,IF(COMBINAZIONI!$E$4='dati nascosti'!$C$7,1,IF(COMBINAZIONI!$E$4='dati nascosti'!$C$9,0,IF(COMBINAZIONI!$E$4='dati nascosti'!$C$8,1,"")))))))</f>
        <v>1.5</v>
      </c>
      <c r="L17" s="32">
        <v>1</v>
      </c>
    </row>
    <row r="18" spans="2:36" x14ac:dyDescent="0.25">
      <c r="C18" s="14" t="s">
        <v>26</v>
      </c>
      <c r="D18" s="17">
        <v>0.7</v>
      </c>
      <c r="E18" s="17">
        <v>0.7</v>
      </c>
      <c r="F18" s="17">
        <v>0.6</v>
      </c>
      <c r="G18" s="11"/>
    </row>
    <row r="19" spans="2:36" x14ac:dyDescent="0.25">
      <c r="C19" s="14" t="s">
        <v>28</v>
      </c>
      <c r="D19" s="17">
        <v>0.7</v>
      </c>
      <c r="E19" s="17">
        <v>0.5</v>
      </c>
      <c r="F19" s="17">
        <v>0.3</v>
      </c>
      <c r="G19" s="11"/>
      <c r="M19" s="2"/>
      <c r="T19" s="2"/>
      <c r="U19" s="2"/>
      <c r="V19" s="2"/>
    </row>
    <row r="20" spans="2:36" x14ac:dyDescent="0.25">
      <c r="C20" s="14" t="s">
        <v>27</v>
      </c>
      <c r="D20" s="17">
        <v>0</v>
      </c>
      <c r="E20" s="17">
        <v>0</v>
      </c>
      <c r="F20" s="17">
        <v>0</v>
      </c>
      <c r="G20" s="11"/>
      <c r="M20" s="24"/>
      <c r="T20" s="2"/>
      <c r="U20" s="2"/>
      <c r="V20" s="2"/>
    </row>
    <row r="21" spans="2:36" x14ac:dyDescent="0.25">
      <c r="C21" s="14" t="s">
        <v>22</v>
      </c>
      <c r="D21" s="17">
        <v>0.6</v>
      </c>
      <c r="E21" s="17">
        <v>0.2</v>
      </c>
      <c r="F21" s="17">
        <v>0</v>
      </c>
      <c r="G21" s="11"/>
      <c r="H21" s="8"/>
      <c r="M21" s="24"/>
      <c r="T21" s="2"/>
      <c r="U21" s="2"/>
      <c r="V21" s="2"/>
    </row>
    <row r="22" spans="2:36" x14ac:dyDescent="0.25">
      <c r="C22" s="14" t="s">
        <v>23</v>
      </c>
      <c r="D22" s="17">
        <v>0.5</v>
      </c>
      <c r="E22" s="17">
        <v>0.2</v>
      </c>
      <c r="F22" s="17">
        <v>0</v>
      </c>
      <c r="G22" s="11"/>
      <c r="H22" s="44"/>
      <c r="I22" s="44"/>
      <c r="J22" s="44"/>
      <c r="M22" s="24"/>
      <c r="T22" s="2"/>
      <c r="U22" s="2"/>
      <c r="V22" s="2"/>
    </row>
    <row r="23" spans="2:36" x14ac:dyDescent="0.25">
      <c r="C23" s="14" t="s">
        <v>24</v>
      </c>
      <c r="D23" s="17">
        <v>0.7</v>
      </c>
      <c r="E23" s="17">
        <v>0.5</v>
      </c>
      <c r="F23" s="17">
        <v>0.2</v>
      </c>
      <c r="G23" s="11"/>
      <c r="M23" s="24"/>
      <c r="T23" s="2"/>
      <c r="U23" s="2"/>
      <c r="V23" s="2"/>
    </row>
    <row r="24" spans="2:36" x14ac:dyDescent="0.25">
      <c r="C24" s="14" t="s">
        <v>25</v>
      </c>
      <c r="D24" s="17">
        <v>0.6</v>
      </c>
      <c r="E24" s="17">
        <v>0.5</v>
      </c>
      <c r="F24" s="17">
        <v>0</v>
      </c>
      <c r="G24" s="11"/>
      <c r="M24" s="2"/>
      <c r="T24" s="2"/>
      <c r="U24" s="2"/>
      <c r="V24" s="2"/>
    </row>
    <row r="25" spans="2:36" x14ac:dyDescent="0.25">
      <c r="D25" s="11"/>
      <c r="E25" s="11"/>
      <c r="F25" s="11"/>
      <c r="G25" s="11"/>
      <c r="M25" s="2"/>
      <c r="N25" s="2"/>
      <c r="O25" s="1"/>
      <c r="P25" s="2"/>
      <c r="Q25" s="2"/>
      <c r="R25" s="2"/>
      <c r="S25" s="2"/>
      <c r="T25" s="2"/>
      <c r="U25" s="2"/>
      <c r="V25" s="2"/>
    </row>
    <row r="26" spans="2:36" x14ac:dyDescent="0.25">
      <c r="M26" s="2"/>
      <c r="N26" s="2"/>
      <c r="O26" s="2"/>
      <c r="P26" s="2"/>
      <c r="Q26" s="2"/>
      <c r="R26" s="2"/>
      <c r="S26" s="2"/>
      <c r="T26" s="2"/>
      <c r="U26" s="2"/>
      <c r="V26" s="2"/>
      <c r="Z26" s="11">
        <v>1</v>
      </c>
      <c r="AA26" s="11">
        <v>2</v>
      </c>
      <c r="AB26" s="11">
        <v>3</v>
      </c>
      <c r="AC26" s="11">
        <v>4</v>
      </c>
      <c r="AD26" s="11">
        <v>5</v>
      </c>
      <c r="AE26" s="11">
        <v>6</v>
      </c>
      <c r="AF26" s="11">
        <v>7</v>
      </c>
      <c r="AG26" s="11">
        <v>8</v>
      </c>
      <c r="AH26" s="11">
        <v>9</v>
      </c>
      <c r="AI26" s="11">
        <v>10</v>
      </c>
      <c r="AJ26" s="11">
        <v>11</v>
      </c>
    </row>
    <row r="27" spans="2:36" x14ac:dyDescent="0.25">
      <c r="D27" s="4"/>
      <c r="E27" s="4"/>
      <c r="F27" s="5" t="s">
        <v>2</v>
      </c>
      <c r="G27" s="5" t="s">
        <v>4</v>
      </c>
      <c r="H27" s="28"/>
      <c r="I27" s="5"/>
      <c r="J27" s="5" t="s">
        <v>4</v>
      </c>
      <c r="K27" s="5" t="s">
        <v>2</v>
      </c>
      <c r="M27" s="2"/>
      <c r="N27" s="2"/>
      <c r="O27" s="2"/>
      <c r="P27" s="2"/>
      <c r="Q27" s="2"/>
      <c r="R27" s="8" t="s">
        <v>2</v>
      </c>
      <c r="S27" s="8" t="s">
        <v>4</v>
      </c>
      <c r="T27" s="8" t="s">
        <v>74</v>
      </c>
      <c r="U27" s="8" t="s">
        <v>75</v>
      </c>
      <c r="V27" s="2"/>
      <c r="X27" s="2"/>
      <c r="Z27" s="2"/>
      <c r="AA27" s="2"/>
      <c r="AB27" s="2"/>
      <c r="AC27" s="2"/>
      <c r="AD27" s="2"/>
      <c r="AE27" s="34" t="str">
        <f t="shared" ref="AE27" si="0">IF($N$28=1,R27,IF($N$39=1,R38,IF($N$51=1,R50,IF($N$63=1,R62,""))))</f>
        <v>FOLLA</v>
      </c>
      <c r="AF27" s="34" t="str">
        <f t="shared" ref="AF27" si="1">IF($N$28=1,S27,IF($N$39=1,S38,IF($N$51=1,S50,IF($N$63=1,S62,""))))</f>
        <v>NEVE</v>
      </c>
      <c r="AG27" s="34" t="str">
        <f t="shared" ref="AG27" si="2">IF($N$28=1,T27,IF($N$39=1,T38,IF($N$51=1,T50,IF($N$63=1,T62,""))))</f>
        <v>VENTO</v>
      </c>
      <c r="AH27" s="34" t="str">
        <f t="shared" ref="AH27" si="3">IF($N$28=1,U27,IF($N$39=1,U38,IF($N$51=1,U50,IF($N$63=1,U62,""))))</f>
        <v>TEMPERATURA</v>
      </c>
      <c r="AI27" s="2"/>
      <c r="AJ27" s="1"/>
    </row>
    <row r="28" spans="2:36" x14ac:dyDescent="0.25">
      <c r="D28" s="5" t="s">
        <v>0</v>
      </c>
      <c r="E28" s="5" t="s">
        <v>1</v>
      </c>
      <c r="F28" s="5" t="s">
        <v>3</v>
      </c>
      <c r="G28" s="5" t="s">
        <v>9</v>
      </c>
      <c r="H28" s="28" t="s">
        <v>0</v>
      </c>
      <c r="I28" s="5" t="s">
        <v>1</v>
      </c>
      <c r="J28" s="5" t="s">
        <v>3</v>
      </c>
      <c r="K28" s="5" t="s">
        <v>9</v>
      </c>
      <c r="M28" s="32" t="str">
        <f>AA40</f>
        <v>FOLLA</v>
      </c>
      <c r="N28" s="32">
        <f>Z40</f>
        <v>1</v>
      </c>
      <c r="O28" s="32" t="s">
        <v>69</v>
      </c>
      <c r="P28" s="32" t="s">
        <v>70</v>
      </c>
      <c r="Q28" s="15" t="s">
        <v>73</v>
      </c>
      <c r="R28" s="32" t="s">
        <v>71</v>
      </c>
      <c r="S28" s="32" t="s">
        <v>72</v>
      </c>
      <c r="T28" s="32" t="s">
        <v>77</v>
      </c>
      <c r="U28" s="32" t="s">
        <v>78</v>
      </c>
      <c r="V28" s="32" t="s">
        <v>79</v>
      </c>
      <c r="W28" s="46" t="s">
        <v>80</v>
      </c>
      <c r="X28" s="2"/>
      <c r="Z28" s="32" t="str">
        <f>IF(Z40=1,AA40,IF(Z41=1,AA41,IF(Z42=1,AA42,IF(Z43=0,AA43,""))))</f>
        <v>FOLLA</v>
      </c>
      <c r="AA28" s="32"/>
      <c r="AB28" s="32" t="s">
        <v>69</v>
      </c>
      <c r="AC28" s="32" t="s">
        <v>70</v>
      </c>
      <c r="AD28" s="15" t="s">
        <v>73</v>
      </c>
      <c r="AE28" s="32" t="s">
        <v>71</v>
      </c>
      <c r="AF28" s="32" t="s">
        <v>72</v>
      </c>
      <c r="AG28" s="32" t="s">
        <v>77</v>
      </c>
      <c r="AH28" s="32" t="s">
        <v>78</v>
      </c>
      <c r="AI28" s="32" t="s">
        <v>79</v>
      </c>
      <c r="AJ28" s="46" t="s">
        <v>80</v>
      </c>
    </row>
    <row r="29" spans="2:36" ht="15.75" x14ac:dyDescent="0.25">
      <c r="B29" s="22">
        <v>1</v>
      </c>
      <c r="C29" s="21" t="s">
        <v>43</v>
      </c>
      <c r="D29" s="5">
        <f>'dati nascosti'!$H$17</f>
        <v>1.3</v>
      </c>
      <c r="E29" s="5">
        <f>'dati nascosti'!$I$17</f>
        <v>1.5</v>
      </c>
      <c r="F29" s="5">
        <f>'dati nascosti'!$J$17</f>
        <v>1.5</v>
      </c>
      <c r="G29" s="5">
        <f>$J$17*$AC$41</f>
        <v>0.75</v>
      </c>
      <c r="H29" s="28">
        <f>D29</f>
        <v>1.3</v>
      </c>
      <c r="I29" s="5">
        <f t="shared" ref="I29:I33" si="4">E29</f>
        <v>1.5</v>
      </c>
      <c r="J29" s="5">
        <f>G29</f>
        <v>0.75</v>
      </c>
      <c r="K29" s="5">
        <f>F29</f>
        <v>1.5</v>
      </c>
      <c r="M29" s="106" t="s">
        <v>10</v>
      </c>
      <c r="N29" s="106"/>
      <c r="O29" s="34">
        <f>$H$17</f>
        <v>1.3</v>
      </c>
      <c r="P29" s="34">
        <f>$I$17</f>
        <v>1.5</v>
      </c>
      <c r="Q29" s="34">
        <v>1</v>
      </c>
      <c r="R29" s="34">
        <f>$J$17</f>
        <v>1.5</v>
      </c>
      <c r="S29" s="34">
        <f>$AC$41*$J$17</f>
        <v>0.75</v>
      </c>
      <c r="T29" s="34">
        <f>$AC$42*$J$17</f>
        <v>0.89999999999999991</v>
      </c>
      <c r="U29" s="34">
        <f>$AC$43*$J$17</f>
        <v>0.89999999999999991</v>
      </c>
      <c r="V29" s="34">
        <v>0</v>
      </c>
      <c r="W29" s="17">
        <v>0</v>
      </c>
      <c r="X29" s="2"/>
      <c r="Z29" s="106" t="s">
        <v>10</v>
      </c>
      <c r="AA29" s="106"/>
      <c r="AB29" s="34">
        <f>IF($N$28=1,O29,IF($N$39=1,O40,IF($N$51=1,O52,IF($N$63=1,O64,""))))</f>
        <v>1.3</v>
      </c>
      <c r="AC29" s="34">
        <f t="shared" ref="AC29:AJ29" si="5">IF($N$28=1,P29,IF($N$39=1,P40,IF($N$51=1,P52,IF($N$63=1,P64,""))))</f>
        <v>1.5</v>
      </c>
      <c r="AD29" s="34">
        <f t="shared" si="5"/>
        <v>1</v>
      </c>
      <c r="AE29" s="34">
        <f t="shared" si="5"/>
        <v>1.5</v>
      </c>
      <c r="AF29" s="34">
        <f t="shared" si="5"/>
        <v>0.75</v>
      </c>
      <c r="AG29" s="34">
        <f t="shared" si="5"/>
        <v>0.89999999999999991</v>
      </c>
      <c r="AH29" s="34">
        <f t="shared" si="5"/>
        <v>0.89999999999999991</v>
      </c>
      <c r="AI29" s="34">
        <f t="shared" si="5"/>
        <v>0</v>
      </c>
      <c r="AJ29" s="34">
        <f t="shared" si="5"/>
        <v>0</v>
      </c>
    </row>
    <row r="30" spans="2:36" ht="15.75" x14ac:dyDescent="0.25">
      <c r="B30" s="22">
        <v>2</v>
      </c>
      <c r="C30" s="21" t="s">
        <v>44</v>
      </c>
      <c r="D30" s="5">
        <f>'dati nascosti'!$H$17</f>
        <v>1.3</v>
      </c>
      <c r="E30" s="5">
        <f>'dati nascosti'!$I$17</f>
        <v>1.5</v>
      </c>
      <c r="F30" s="5">
        <f>'dati nascosti'!$J$17</f>
        <v>1.5</v>
      </c>
      <c r="G30" s="5">
        <f>$J$17*$AC$41</f>
        <v>0.75</v>
      </c>
      <c r="H30" s="28">
        <f t="shared" ref="H30:H33" si="6">D30</f>
        <v>1.3</v>
      </c>
      <c r="I30" s="5">
        <f t="shared" si="4"/>
        <v>1.5</v>
      </c>
      <c r="J30" s="5">
        <f t="shared" ref="J30:J33" si="7">G30</f>
        <v>0.75</v>
      </c>
      <c r="K30" s="5">
        <f t="shared" ref="K30:K33" si="8">F30</f>
        <v>1.5</v>
      </c>
      <c r="M30" s="106" t="s">
        <v>5</v>
      </c>
      <c r="N30" s="106"/>
      <c r="O30" s="34">
        <v>1</v>
      </c>
      <c r="P30" s="34">
        <v>1</v>
      </c>
      <c r="Q30" s="34">
        <v>1</v>
      </c>
      <c r="R30" s="34">
        <v>1</v>
      </c>
      <c r="S30" s="34">
        <f>$AC$41</f>
        <v>0.5</v>
      </c>
      <c r="T30" s="34">
        <f>$AC$42</f>
        <v>0.6</v>
      </c>
      <c r="U30" s="34">
        <f>$AC$43</f>
        <v>0.6</v>
      </c>
      <c r="V30" s="34">
        <v>0</v>
      </c>
      <c r="W30" s="17">
        <v>0</v>
      </c>
      <c r="X30" s="2"/>
      <c r="Z30" s="106" t="s">
        <v>5</v>
      </c>
      <c r="AA30" s="106"/>
      <c r="AB30" s="34">
        <f t="shared" ref="AB30:AB35" si="9">IF($N$28=1,O30,IF($N$39=1,O41,IF($N$51=1,O53,IF($N$63=1,O65,""))))</f>
        <v>1</v>
      </c>
      <c r="AC30" s="34">
        <f t="shared" ref="AC30:AJ30" si="10">IF($N$28=1,P30,IF($N$39=1,P41,IF($N$51=1,P53,IF($N$63=1,P65,""))))</f>
        <v>1</v>
      </c>
      <c r="AD30" s="34">
        <f t="shared" si="10"/>
        <v>1</v>
      </c>
      <c r="AE30" s="34">
        <f t="shared" si="10"/>
        <v>1</v>
      </c>
      <c r="AF30" s="34">
        <f t="shared" si="10"/>
        <v>0.5</v>
      </c>
      <c r="AG30" s="34">
        <f t="shared" si="10"/>
        <v>0.6</v>
      </c>
      <c r="AH30" s="34">
        <f t="shared" si="10"/>
        <v>0.6</v>
      </c>
      <c r="AI30" s="34">
        <f t="shared" si="10"/>
        <v>0</v>
      </c>
      <c r="AJ30" s="34">
        <f t="shared" si="10"/>
        <v>0</v>
      </c>
    </row>
    <row r="31" spans="2:36" ht="15.75" x14ac:dyDescent="0.25">
      <c r="B31" s="22">
        <v>3</v>
      </c>
      <c r="C31" s="21" t="s">
        <v>45</v>
      </c>
      <c r="D31" s="5">
        <f>'dati nascosti'!$H$17</f>
        <v>1.3</v>
      </c>
      <c r="E31" s="5">
        <f>'dati nascosti'!$I$17</f>
        <v>1.5</v>
      </c>
      <c r="F31" s="5">
        <f>'dati nascosti'!$J$17*AD40</f>
        <v>0.75</v>
      </c>
      <c r="G31" s="5">
        <f>$J$17*$AE$41</f>
        <v>0</v>
      </c>
      <c r="H31" s="28">
        <f t="shared" si="6"/>
        <v>1.3</v>
      </c>
      <c r="I31" s="5">
        <f t="shared" si="4"/>
        <v>1.5</v>
      </c>
      <c r="J31" s="5">
        <f t="shared" si="7"/>
        <v>0</v>
      </c>
      <c r="K31" s="5">
        <f t="shared" si="8"/>
        <v>0.75</v>
      </c>
      <c r="M31" s="106" t="s">
        <v>7</v>
      </c>
      <c r="N31" s="106"/>
      <c r="O31" s="34">
        <v>1</v>
      </c>
      <c r="P31" s="34">
        <v>1</v>
      </c>
      <c r="Q31" s="34">
        <v>1</v>
      </c>
      <c r="R31" s="34">
        <f>$AD$40</f>
        <v>0.5</v>
      </c>
      <c r="S31" s="34">
        <f>$AE$41</f>
        <v>0</v>
      </c>
      <c r="T31" s="34">
        <f>$AE$42</f>
        <v>0</v>
      </c>
      <c r="U31" s="34">
        <f>$AE$43</f>
        <v>0</v>
      </c>
      <c r="V31" s="34">
        <v>0</v>
      </c>
      <c r="W31" s="17">
        <v>0</v>
      </c>
      <c r="X31" s="2"/>
      <c r="Z31" s="106" t="s">
        <v>7</v>
      </c>
      <c r="AA31" s="106"/>
      <c r="AB31" s="34">
        <f t="shared" si="9"/>
        <v>1</v>
      </c>
      <c r="AC31" s="34">
        <f t="shared" ref="AC31:AJ31" si="11">IF($N$28=1,P31,IF($N$39=1,P42,IF($N$51=1,P54,IF($N$63=1,P66,""))))</f>
        <v>1</v>
      </c>
      <c r="AD31" s="34">
        <f t="shared" si="11"/>
        <v>1</v>
      </c>
      <c r="AE31" s="34">
        <f t="shared" si="11"/>
        <v>0.5</v>
      </c>
      <c r="AF31" s="34">
        <f t="shared" si="11"/>
        <v>0</v>
      </c>
      <c r="AG31" s="34">
        <f t="shared" si="11"/>
        <v>0</v>
      </c>
      <c r="AH31" s="34">
        <f t="shared" si="11"/>
        <v>0</v>
      </c>
      <c r="AI31" s="34">
        <f t="shared" si="11"/>
        <v>0</v>
      </c>
      <c r="AJ31" s="34">
        <f t="shared" si="11"/>
        <v>0</v>
      </c>
    </row>
    <row r="32" spans="2:36" ht="15.75" x14ac:dyDescent="0.25">
      <c r="B32" s="22">
        <v>4</v>
      </c>
      <c r="C32" s="21" t="s">
        <v>46</v>
      </c>
      <c r="D32" s="5">
        <f>'dati nascosti'!$H$17</f>
        <v>1.3</v>
      </c>
      <c r="E32" s="5">
        <f>'dati nascosti'!$I$17</f>
        <v>1.5</v>
      </c>
      <c r="F32" s="5">
        <f>'dati nascosti'!$J$17*AE40</f>
        <v>0.44999999999999996</v>
      </c>
      <c r="G32" s="5">
        <f>$J$17*$AE$41</f>
        <v>0</v>
      </c>
      <c r="H32" s="28">
        <f t="shared" si="6"/>
        <v>1.3</v>
      </c>
      <c r="I32" s="5">
        <f t="shared" si="4"/>
        <v>1.5</v>
      </c>
      <c r="J32" s="5">
        <f t="shared" si="7"/>
        <v>0</v>
      </c>
      <c r="K32" s="5">
        <f t="shared" si="8"/>
        <v>0.44999999999999996</v>
      </c>
      <c r="M32" s="106" t="s">
        <v>8</v>
      </c>
      <c r="N32" s="106"/>
      <c r="O32" s="34">
        <v>1</v>
      </c>
      <c r="P32" s="34">
        <v>1</v>
      </c>
      <c r="Q32" s="34">
        <v>1</v>
      </c>
      <c r="R32" s="34">
        <f>$AE$40</f>
        <v>0.3</v>
      </c>
      <c r="S32" s="34">
        <f>$AE$41</f>
        <v>0</v>
      </c>
      <c r="T32" s="34">
        <f>$AE$42</f>
        <v>0</v>
      </c>
      <c r="U32" s="34">
        <f>$AE$43</f>
        <v>0</v>
      </c>
      <c r="V32" s="34">
        <v>0</v>
      </c>
      <c r="W32" s="17">
        <v>0</v>
      </c>
      <c r="X32" s="2"/>
      <c r="Z32" s="106" t="s">
        <v>8</v>
      </c>
      <c r="AA32" s="106"/>
      <c r="AB32" s="34">
        <f t="shared" si="9"/>
        <v>1</v>
      </c>
      <c r="AC32" s="34">
        <f t="shared" ref="AC32:AJ32" si="12">IF($N$28=1,P32,IF($N$39=1,P43,IF($N$51=1,P55,IF($N$63=1,P67,""))))</f>
        <v>1</v>
      </c>
      <c r="AD32" s="34">
        <f t="shared" si="12"/>
        <v>1</v>
      </c>
      <c r="AE32" s="34">
        <f t="shared" si="12"/>
        <v>0.3</v>
      </c>
      <c r="AF32" s="34">
        <f t="shared" si="12"/>
        <v>0</v>
      </c>
      <c r="AG32" s="34">
        <f t="shared" si="12"/>
        <v>0</v>
      </c>
      <c r="AH32" s="34">
        <f t="shared" si="12"/>
        <v>0</v>
      </c>
      <c r="AI32" s="34">
        <f t="shared" si="12"/>
        <v>0</v>
      </c>
      <c r="AJ32" s="34">
        <f t="shared" si="12"/>
        <v>0</v>
      </c>
    </row>
    <row r="33" spans="2:36" ht="15.75" x14ac:dyDescent="0.25">
      <c r="B33" s="22">
        <v>5</v>
      </c>
      <c r="C33" s="21" t="s">
        <v>47</v>
      </c>
      <c r="D33" s="5">
        <f>'dati nascosti'!$H$17</f>
        <v>1.3</v>
      </c>
      <c r="E33" s="5">
        <f>'dati nascosti'!$I$17</f>
        <v>1.5</v>
      </c>
      <c r="F33" s="5">
        <f>'dati nascosti'!$J$17*AE40</f>
        <v>0.44999999999999996</v>
      </c>
      <c r="G33" s="5">
        <f>$J$17*$AE$41</f>
        <v>0</v>
      </c>
      <c r="H33" s="28">
        <f t="shared" si="6"/>
        <v>1.3</v>
      </c>
      <c r="I33" s="5">
        <f t="shared" si="4"/>
        <v>1.5</v>
      </c>
      <c r="J33" s="5">
        <f t="shared" si="7"/>
        <v>0</v>
      </c>
      <c r="K33" s="5">
        <f t="shared" si="8"/>
        <v>0.44999999999999996</v>
      </c>
      <c r="M33" s="106" t="s">
        <v>6</v>
      </c>
      <c r="N33" s="106"/>
      <c r="O33" s="34">
        <v>1</v>
      </c>
      <c r="P33" s="34">
        <v>1</v>
      </c>
      <c r="Q33" s="34">
        <v>1</v>
      </c>
      <c r="R33" s="34">
        <f>$AE$40</f>
        <v>0.3</v>
      </c>
      <c r="S33" s="34">
        <f>$AE$41</f>
        <v>0</v>
      </c>
      <c r="T33" s="34">
        <f>$AE$42</f>
        <v>0</v>
      </c>
      <c r="U33" s="34">
        <f>$AE$43</f>
        <v>0</v>
      </c>
      <c r="V33" s="34">
        <v>1</v>
      </c>
      <c r="W33" s="17">
        <v>0</v>
      </c>
      <c r="X33" s="2"/>
      <c r="Z33" s="106" t="s">
        <v>6</v>
      </c>
      <c r="AA33" s="106"/>
      <c r="AB33" s="34">
        <f t="shared" si="9"/>
        <v>1</v>
      </c>
      <c r="AC33" s="34">
        <f t="shared" ref="AC33:AJ33" si="13">IF($N$28=1,P33,IF($N$39=1,P44,IF($N$51=1,P56,IF($N$63=1,P68,""))))</f>
        <v>1</v>
      </c>
      <c r="AD33" s="34">
        <f t="shared" si="13"/>
        <v>1</v>
      </c>
      <c r="AE33" s="34">
        <f>IF($N$28=1,R33,IF($N$39=1,R44,IF($N$51=1,R56,IF($N$63=1,R68,""))))</f>
        <v>0.3</v>
      </c>
      <c r="AF33" s="34">
        <f t="shared" si="13"/>
        <v>0</v>
      </c>
      <c r="AG33" s="34">
        <f t="shared" si="13"/>
        <v>0</v>
      </c>
      <c r="AH33" s="34">
        <f t="shared" si="13"/>
        <v>0</v>
      </c>
      <c r="AI33" s="34">
        <f t="shared" si="13"/>
        <v>1</v>
      </c>
      <c r="AJ33" s="34">
        <f t="shared" si="13"/>
        <v>0</v>
      </c>
    </row>
    <row r="34" spans="2:36" ht="15.75" x14ac:dyDescent="0.25">
      <c r="B34" s="22">
        <v>6</v>
      </c>
      <c r="C34" s="21" t="s">
        <v>90</v>
      </c>
      <c r="G34" s="5"/>
      <c r="M34" s="106" t="s">
        <v>76</v>
      </c>
      <c r="N34" s="106"/>
      <c r="O34" s="17">
        <v>1</v>
      </c>
      <c r="P34" s="17">
        <v>1</v>
      </c>
      <c r="Q34" s="17">
        <v>1</v>
      </c>
      <c r="R34" s="17">
        <f>$AE$40</f>
        <v>0.3</v>
      </c>
      <c r="S34" s="34">
        <f>$AE$41</f>
        <v>0</v>
      </c>
      <c r="T34" s="34">
        <f>$AE$42</f>
        <v>0</v>
      </c>
      <c r="U34" s="34">
        <f>$AE$43</f>
        <v>0</v>
      </c>
      <c r="V34" s="17">
        <v>0</v>
      </c>
      <c r="W34" s="17">
        <v>1</v>
      </c>
      <c r="X34" s="2"/>
      <c r="Z34" s="106" t="s">
        <v>76</v>
      </c>
      <c r="AA34" s="106"/>
      <c r="AB34" s="34">
        <f t="shared" si="9"/>
        <v>1</v>
      </c>
      <c r="AC34" s="34">
        <f t="shared" ref="AC34:AJ34" si="14">IF($N$28=1,P34,IF($N$39=1,P45,IF($N$51=1,P57,IF($N$63=1,P69,""))))</f>
        <v>1</v>
      </c>
      <c r="AD34" s="34">
        <f t="shared" si="14"/>
        <v>1</v>
      </c>
      <c r="AE34" s="34">
        <f t="shared" si="14"/>
        <v>0.3</v>
      </c>
      <c r="AF34" s="34">
        <f t="shared" si="14"/>
        <v>0</v>
      </c>
      <c r="AG34" s="34">
        <f t="shared" si="14"/>
        <v>0</v>
      </c>
      <c r="AH34" s="34">
        <f t="shared" si="14"/>
        <v>0</v>
      </c>
      <c r="AI34" s="34">
        <f t="shared" si="14"/>
        <v>0</v>
      </c>
      <c r="AJ34" s="34">
        <f t="shared" si="14"/>
        <v>1</v>
      </c>
    </row>
    <row r="35" spans="2:36" ht="15.75" x14ac:dyDescent="0.25">
      <c r="B35" s="22">
        <v>7</v>
      </c>
      <c r="C35" s="21" t="s">
        <v>107</v>
      </c>
      <c r="D35" s="5">
        <f>'dati nascosti'!$H$17</f>
        <v>1.3</v>
      </c>
      <c r="E35" s="5">
        <f>'dati nascosti'!$I$17</f>
        <v>1.5</v>
      </c>
      <c r="F35" s="5">
        <f>'dati nascosti'!$J$17</f>
        <v>1.5</v>
      </c>
      <c r="G35" s="5">
        <f>$J$17*$AE$41</f>
        <v>0</v>
      </c>
      <c r="H35" s="28">
        <f>D35</f>
        <v>1.3</v>
      </c>
      <c r="I35" s="5">
        <f>E35</f>
        <v>1.5</v>
      </c>
      <c r="J35" s="5">
        <f>G35</f>
        <v>0</v>
      </c>
      <c r="K35" s="5">
        <f>F35</f>
        <v>1.5</v>
      </c>
      <c r="M35" s="106" t="s">
        <v>11</v>
      </c>
      <c r="N35" s="106"/>
      <c r="O35" s="34">
        <v>1</v>
      </c>
      <c r="P35" s="34">
        <v>0.8</v>
      </c>
      <c r="Q35" s="34">
        <v>1</v>
      </c>
      <c r="R35" s="34">
        <v>0</v>
      </c>
      <c r="S35" s="34">
        <v>0</v>
      </c>
      <c r="T35" s="34">
        <v>0</v>
      </c>
      <c r="U35" s="34">
        <v>0</v>
      </c>
      <c r="V35" s="34">
        <v>0</v>
      </c>
      <c r="W35" s="17">
        <v>0</v>
      </c>
      <c r="X35" s="2"/>
      <c r="Z35" s="106" t="s">
        <v>11</v>
      </c>
      <c r="AA35" s="106"/>
      <c r="AB35" s="34">
        <f t="shared" si="9"/>
        <v>1</v>
      </c>
      <c r="AC35" s="34">
        <f t="shared" ref="AC35:AJ35" si="15">IF($N$28=1,P35,IF($N$39=1,P46,IF($N$51=1,P58,IF($N$63=1,P70,""))))</f>
        <v>0.8</v>
      </c>
      <c r="AD35" s="34">
        <f t="shared" si="15"/>
        <v>1</v>
      </c>
      <c r="AE35" s="34">
        <f t="shared" si="15"/>
        <v>0</v>
      </c>
      <c r="AF35" s="34">
        <f t="shared" si="15"/>
        <v>0</v>
      </c>
      <c r="AG35" s="34">
        <f t="shared" si="15"/>
        <v>0</v>
      </c>
      <c r="AH35" s="34">
        <f t="shared" si="15"/>
        <v>0</v>
      </c>
      <c r="AI35" s="34">
        <f t="shared" si="15"/>
        <v>0</v>
      </c>
      <c r="AJ35" s="34">
        <f t="shared" si="15"/>
        <v>0</v>
      </c>
    </row>
    <row r="37" spans="2:36" x14ac:dyDescent="0.25">
      <c r="X37" s="2"/>
    </row>
    <row r="38" spans="2:36" x14ac:dyDescent="0.25">
      <c r="C38" s="7" t="s">
        <v>63</v>
      </c>
      <c r="D38" s="36">
        <v>0.5</v>
      </c>
      <c r="M38" s="2"/>
      <c r="N38" s="2"/>
      <c r="O38" s="2"/>
      <c r="P38" s="2"/>
      <c r="Q38" s="2"/>
      <c r="R38" s="8" t="s">
        <v>4</v>
      </c>
      <c r="S38" s="8" t="s">
        <v>74</v>
      </c>
      <c r="T38" s="8" t="s">
        <v>75</v>
      </c>
      <c r="U38" s="8" t="s">
        <v>2</v>
      </c>
      <c r="V38" s="2"/>
      <c r="W38" s="1"/>
      <c r="X38" s="2"/>
    </row>
    <row r="39" spans="2:36" ht="18.75" x14ac:dyDescent="0.25">
      <c r="C39" s="7" t="s">
        <v>60</v>
      </c>
      <c r="D39" s="36">
        <v>2</v>
      </c>
      <c r="M39" s="32" t="str">
        <f>AA41</f>
        <v>NEVE</v>
      </c>
      <c r="N39" s="32">
        <f>Z41</f>
        <v>0</v>
      </c>
      <c r="O39" s="32" t="s">
        <v>69</v>
      </c>
      <c r="P39" s="32" t="s">
        <v>70</v>
      </c>
      <c r="Q39" s="15" t="s">
        <v>73</v>
      </c>
      <c r="R39" s="32" t="s">
        <v>71</v>
      </c>
      <c r="S39" s="32" t="s">
        <v>72</v>
      </c>
      <c r="T39" s="32" t="s">
        <v>77</v>
      </c>
      <c r="U39" s="32" t="s">
        <v>78</v>
      </c>
      <c r="V39" s="32" t="s">
        <v>79</v>
      </c>
      <c r="W39" s="46" t="s">
        <v>80</v>
      </c>
      <c r="X39" s="2"/>
      <c r="AC39" s="13" t="s">
        <v>29</v>
      </c>
      <c r="AD39" s="13" t="s">
        <v>30</v>
      </c>
      <c r="AE39" s="13" t="s">
        <v>31</v>
      </c>
      <c r="AF39" s="11"/>
      <c r="AG39" s="11"/>
      <c r="AH39" s="11"/>
      <c r="AI39" s="11"/>
      <c r="AJ39" s="11"/>
    </row>
    <row r="40" spans="2:36" x14ac:dyDescent="0.25">
      <c r="C40" t="s">
        <v>59</v>
      </c>
      <c r="D40" s="36">
        <v>2</v>
      </c>
      <c r="M40" s="106" t="s">
        <v>10</v>
      </c>
      <c r="N40" s="106"/>
      <c r="O40" s="34">
        <f>$H$17</f>
        <v>1.3</v>
      </c>
      <c r="P40" s="34">
        <f>$I$17</f>
        <v>1.5</v>
      </c>
      <c r="Q40" s="34">
        <v>1</v>
      </c>
      <c r="R40" s="34">
        <f>$J$17</f>
        <v>1.5</v>
      </c>
      <c r="S40" s="34">
        <f>$AC$42*$J$17</f>
        <v>0.89999999999999991</v>
      </c>
      <c r="T40" s="34">
        <f>$AC$43*$J$17</f>
        <v>0.89999999999999991</v>
      </c>
      <c r="U40" s="34">
        <f>$AC$40*$J$17</f>
        <v>1.0499999999999998</v>
      </c>
      <c r="V40" s="34">
        <v>0</v>
      </c>
      <c r="W40" s="17">
        <v>0</v>
      </c>
      <c r="X40" s="2"/>
      <c r="Z40" s="8">
        <f>IF(COMBINAZIONI!$G$10='dati nascosti'!AA40,1,0)</f>
        <v>1</v>
      </c>
      <c r="AA40" s="42" t="s">
        <v>2</v>
      </c>
      <c r="AB40" s="2"/>
      <c r="AC40" s="17">
        <f>COMBINAZIONI!G17</f>
        <v>0.7</v>
      </c>
      <c r="AD40" s="17">
        <f>COMBINAZIONI!H17</f>
        <v>0.5</v>
      </c>
      <c r="AE40" s="17">
        <f>COMBINAZIONI!I17</f>
        <v>0.3</v>
      </c>
      <c r="AF40" s="33"/>
      <c r="AG40" s="33"/>
      <c r="AH40" s="33"/>
      <c r="AI40" s="4"/>
      <c r="AJ40" s="7"/>
    </row>
    <row r="41" spans="2:36" x14ac:dyDescent="0.25">
      <c r="C41" t="s">
        <v>58</v>
      </c>
      <c r="D41" s="36">
        <v>2.5</v>
      </c>
      <c r="M41" s="106" t="s">
        <v>5</v>
      </c>
      <c r="N41" s="106"/>
      <c r="O41" s="34">
        <v>1</v>
      </c>
      <c r="P41" s="34">
        <v>1</v>
      </c>
      <c r="Q41" s="34">
        <v>1</v>
      </c>
      <c r="R41" s="34">
        <v>1</v>
      </c>
      <c r="S41" s="34">
        <f>$AC$42</f>
        <v>0.6</v>
      </c>
      <c r="T41" s="34">
        <f>$AC$43</f>
        <v>0.6</v>
      </c>
      <c r="U41" s="34">
        <f>$AC$40</f>
        <v>0.7</v>
      </c>
      <c r="V41" s="34">
        <v>0</v>
      </c>
      <c r="W41" s="17">
        <v>0</v>
      </c>
      <c r="X41" s="2"/>
      <c r="Z41" s="8">
        <f>IF(COMBINAZIONI!$G$10='dati nascosti'!AA41,1,0)</f>
        <v>0</v>
      </c>
      <c r="AA41" s="42" t="s">
        <v>4</v>
      </c>
      <c r="AB41" s="5"/>
      <c r="AC41" s="17">
        <f>COMBINAZIONI!G20</f>
        <v>0.5</v>
      </c>
      <c r="AD41" s="17">
        <f>COMBINAZIONI!H20</f>
        <v>0.2</v>
      </c>
      <c r="AE41" s="17">
        <f>COMBINAZIONI!I20</f>
        <v>0</v>
      </c>
      <c r="AF41" s="5"/>
      <c r="AG41" s="5"/>
      <c r="AH41" s="5"/>
      <c r="AI41" s="5"/>
      <c r="AJ41" s="9"/>
    </row>
    <row r="42" spans="2:36" x14ac:dyDescent="0.25">
      <c r="C42" t="s">
        <v>61</v>
      </c>
      <c r="D42" s="36">
        <v>3</v>
      </c>
      <c r="M42" s="106" t="s">
        <v>7</v>
      </c>
      <c r="N42" s="106"/>
      <c r="O42" s="34">
        <v>1</v>
      </c>
      <c r="P42" s="34">
        <v>1</v>
      </c>
      <c r="Q42" s="34">
        <v>1</v>
      </c>
      <c r="R42" s="34">
        <f>$AD$41</f>
        <v>0.2</v>
      </c>
      <c r="S42" s="34">
        <f>$AE$42</f>
        <v>0</v>
      </c>
      <c r="T42" s="34">
        <f>$AE$43</f>
        <v>0</v>
      </c>
      <c r="U42" s="34">
        <f>$AE$40</f>
        <v>0.3</v>
      </c>
      <c r="V42" s="34">
        <v>0</v>
      </c>
      <c r="W42" s="17">
        <v>0</v>
      </c>
      <c r="X42" s="2"/>
      <c r="Z42" s="8">
        <f>IF(COMBINAZIONI!$G$10='dati nascosti'!AA42,1,0)</f>
        <v>0</v>
      </c>
      <c r="AA42" s="43" t="s">
        <v>74</v>
      </c>
      <c r="AB42" s="5"/>
      <c r="AC42" s="34">
        <f>D21</f>
        <v>0.6</v>
      </c>
      <c r="AD42" s="34">
        <f>E21</f>
        <v>0.2</v>
      </c>
      <c r="AE42" s="34">
        <f>F21</f>
        <v>0</v>
      </c>
      <c r="AF42" s="33"/>
      <c r="AG42" s="33"/>
      <c r="AH42" s="33"/>
      <c r="AI42" s="33"/>
      <c r="AJ42" s="33"/>
    </row>
    <row r="43" spans="2:36" x14ac:dyDescent="0.25">
      <c r="C43" t="s">
        <v>62</v>
      </c>
      <c r="D43" s="37">
        <v>3</v>
      </c>
      <c r="M43" s="106" t="s">
        <v>8</v>
      </c>
      <c r="N43" s="106"/>
      <c r="O43" s="34">
        <v>1</v>
      </c>
      <c r="P43" s="34">
        <v>1</v>
      </c>
      <c r="Q43" s="34">
        <v>1</v>
      </c>
      <c r="R43" s="34">
        <f>$AE$41</f>
        <v>0</v>
      </c>
      <c r="S43" s="34">
        <f>$AE$42</f>
        <v>0</v>
      </c>
      <c r="T43" s="34">
        <f>$AE$43</f>
        <v>0</v>
      </c>
      <c r="U43" s="34">
        <f>$AE$40</f>
        <v>0.3</v>
      </c>
      <c r="V43" s="34">
        <v>0</v>
      </c>
      <c r="W43" s="17">
        <v>0</v>
      </c>
      <c r="Z43" s="8">
        <f>IF(COMBINAZIONI!$G$10='dati nascosti'!AA43,1,0)</f>
        <v>0</v>
      </c>
      <c r="AA43" s="43" t="s">
        <v>75</v>
      </c>
      <c r="AB43" s="5"/>
      <c r="AC43" s="34">
        <f>D24</f>
        <v>0.6</v>
      </c>
      <c r="AD43" s="34">
        <f>E24</f>
        <v>0.5</v>
      </c>
      <c r="AE43" s="34">
        <f>F24</f>
        <v>0</v>
      </c>
      <c r="AF43" s="33"/>
      <c r="AG43" s="33"/>
      <c r="AH43" s="33"/>
      <c r="AI43" s="33"/>
      <c r="AJ43" s="33"/>
    </row>
    <row r="44" spans="2:36" x14ac:dyDescent="0.25">
      <c r="C44" t="s">
        <v>64</v>
      </c>
      <c r="D44" s="37">
        <v>4</v>
      </c>
      <c r="M44" s="106" t="s">
        <v>6</v>
      </c>
      <c r="N44" s="106"/>
      <c r="O44" s="34">
        <v>1</v>
      </c>
      <c r="P44" s="34">
        <v>1</v>
      </c>
      <c r="Q44" s="34">
        <v>1</v>
      </c>
      <c r="R44" s="34">
        <f>$AE$41</f>
        <v>0</v>
      </c>
      <c r="S44" s="34">
        <f>$AE$42</f>
        <v>0</v>
      </c>
      <c r="T44" s="34">
        <f>$AE$43</f>
        <v>0</v>
      </c>
      <c r="U44" s="34">
        <f>$AE$40</f>
        <v>0.3</v>
      </c>
      <c r="V44" s="34">
        <v>1</v>
      </c>
      <c r="W44" s="17">
        <v>0</v>
      </c>
      <c r="Z44" s="8">
        <f>IF(COMBINAZIONI!$G$10='dati nascosti'!AA44,1,0)</f>
        <v>0</v>
      </c>
      <c r="AA44" s="1" t="s">
        <v>6</v>
      </c>
      <c r="AB44" s="5"/>
      <c r="AC44" s="45"/>
      <c r="AD44" s="45"/>
      <c r="AE44" s="45"/>
      <c r="AF44" s="33"/>
      <c r="AG44" s="33"/>
      <c r="AH44" s="33"/>
      <c r="AI44" s="33"/>
      <c r="AJ44" s="33"/>
    </row>
    <row r="45" spans="2:36" x14ac:dyDescent="0.25">
      <c r="C45" t="s">
        <v>65</v>
      </c>
      <c r="D45" s="37">
        <v>5</v>
      </c>
      <c r="M45" s="106" t="s">
        <v>76</v>
      </c>
      <c r="N45" s="106"/>
      <c r="O45" s="17">
        <v>1</v>
      </c>
      <c r="P45" s="17">
        <v>1</v>
      </c>
      <c r="Q45" s="17">
        <v>1</v>
      </c>
      <c r="R45" s="17">
        <f>$AE$41</f>
        <v>0</v>
      </c>
      <c r="S45" s="34">
        <f>$AE$42</f>
        <v>0</v>
      </c>
      <c r="T45" s="34">
        <f>$AE$43</f>
        <v>0</v>
      </c>
      <c r="U45" s="34">
        <f>$AE$40</f>
        <v>0.3</v>
      </c>
      <c r="V45" s="17">
        <v>0</v>
      </c>
      <c r="W45" s="17">
        <v>1</v>
      </c>
      <c r="Z45" s="8">
        <f>IF(COMBINAZIONI!$G$10='dati nascosti'!AA45,1,0)</f>
        <v>0</v>
      </c>
      <c r="AA45" s="1" t="s">
        <v>76</v>
      </c>
      <c r="AB45" s="2"/>
      <c r="AC45" s="4"/>
      <c r="AD45" s="4"/>
      <c r="AE45" s="4"/>
      <c r="AF45" s="33"/>
      <c r="AG45" s="33"/>
      <c r="AH45" s="33"/>
      <c r="AI45" s="33"/>
      <c r="AJ45" s="33"/>
    </row>
    <row r="46" spans="2:36" x14ac:dyDescent="0.25">
      <c r="C46" t="s">
        <v>66</v>
      </c>
      <c r="D46" s="37">
        <v>4</v>
      </c>
      <c r="M46" s="106" t="s">
        <v>11</v>
      </c>
      <c r="N46" s="106"/>
      <c r="O46" s="34">
        <v>1</v>
      </c>
      <c r="P46" s="34">
        <v>0.8</v>
      </c>
      <c r="Q46" s="34">
        <v>1</v>
      </c>
      <c r="R46" s="34">
        <v>0</v>
      </c>
      <c r="S46" s="34">
        <v>0</v>
      </c>
      <c r="T46" s="34">
        <v>0</v>
      </c>
      <c r="U46" s="34">
        <v>0</v>
      </c>
      <c r="V46" s="34">
        <v>0</v>
      </c>
      <c r="W46" s="17">
        <v>0</v>
      </c>
      <c r="Z46" s="48"/>
      <c r="AA46" s="48"/>
      <c r="AB46" s="33"/>
      <c r="AC46" s="33"/>
      <c r="AD46" s="33"/>
      <c r="AE46" s="33"/>
      <c r="AF46" s="33"/>
      <c r="AG46" s="33"/>
      <c r="AH46" s="33"/>
      <c r="AI46" s="33"/>
      <c r="AJ46" s="33"/>
    </row>
    <row r="47" spans="2:36" x14ac:dyDescent="0.25">
      <c r="C47" t="s">
        <v>67</v>
      </c>
      <c r="D47" s="37">
        <v>5</v>
      </c>
      <c r="Z47" s="48"/>
      <c r="AA47" s="48"/>
      <c r="AB47" s="33"/>
      <c r="AC47" s="33"/>
      <c r="AD47" s="33"/>
      <c r="AE47" s="33"/>
      <c r="AF47" s="33"/>
      <c r="AG47" s="33"/>
      <c r="AH47" s="33"/>
      <c r="AI47" s="33"/>
      <c r="AJ47" s="33"/>
    </row>
    <row r="48" spans="2:36" x14ac:dyDescent="0.25">
      <c r="C48" t="s">
        <v>68</v>
      </c>
      <c r="D48" s="36">
        <v>6</v>
      </c>
      <c r="Z48" s="48"/>
      <c r="AA48" s="48"/>
      <c r="AB48" s="33"/>
      <c r="AC48" s="33"/>
      <c r="AD48" s="33"/>
      <c r="AE48" s="33"/>
      <c r="AF48" s="33"/>
      <c r="AG48" s="33"/>
      <c r="AH48" s="33"/>
      <c r="AI48" s="33"/>
      <c r="AJ48" s="33"/>
    </row>
    <row r="50" spans="13:23" x14ac:dyDescent="0.25">
      <c r="M50" s="2"/>
      <c r="N50" s="2"/>
      <c r="O50" s="2"/>
      <c r="P50" s="2"/>
      <c r="Q50" s="2"/>
      <c r="R50" s="8" t="s">
        <v>74</v>
      </c>
      <c r="S50" s="8" t="s">
        <v>75</v>
      </c>
      <c r="T50" s="8" t="s">
        <v>2</v>
      </c>
      <c r="U50" s="8" t="s">
        <v>4</v>
      </c>
      <c r="V50" s="2"/>
      <c r="W50" s="1"/>
    </row>
    <row r="51" spans="13:23" x14ac:dyDescent="0.25">
      <c r="M51" s="32" t="str">
        <f>AA42</f>
        <v>VENTO</v>
      </c>
      <c r="N51" s="32">
        <f>Z42</f>
        <v>0</v>
      </c>
      <c r="O51" s="32" t="s">
        <v>69</v>
      </c>
      <c r="P51" s="32" t="s">
        <v>70</v>
      </c>
      <c r="Q51" s="15" t="s">
        <v>73</v>
      </c>
      <c r="R51" s="32" t="s">
        <v>71</v>
      </c>
      <c r="S51" s="32" t="s">
        <v>72</v>
      </c>
      <c r="T51" s="32" t="s">
        <v>77</v>
      </c>
      <c r="U51" s="32" t="s">
        <v>78</v>
      </c>
      <c r="V51" s="32" t="s">
        <v>79</v>
      </c>
      <c r="W51" s="46" t="s">
        <v>80</v>
      </c>
    </row>
    <row r="52" spans="13:23" x14ac:dyDescent="0.25">
      <c r="M52" s="106" t="s">
        <v>10</v>
      </c>
      <c r="N52" s="106"/>
      <c r="O52" s="34">
        <f>$H$17</f>
        <v>1.3</v>
      </c>
      <c r="P52" s="34">
        <f>$I$17</f>
        <v>1.5</v>
      </c>
      <c r="Q52" s="34">
        <v>1</v>
      </c>
      <c r="R52" s="34">
        <f>$J$17</f>
        <v>1.5</v>
      </c>
      <c r="S52" s="34">
        <f>$AC$43*$J$17</f>
        <v>0.89999999999999991</v>
      </c>
      <c r="T52" s="34">
        <f>$AC$40*$J$17</f>
        <v>1.0499999999999998</v>
      </c>
      <c r="U52" s="34">
        <f>$AC$41*$J$17</f>
        <v>0.75</v>
      </c>
      <c r="V52" s="34">
        <v>0</v>
      </c>
      <c r="W52" s="17">
        <v>0</v>
      </c>
    </row>
    <row r="53" spans="13:23" x14ac:dyDescent="0.25">
      <c r="M53" s="106" t="s">
        <v>5</v>
      </c>
      <c r="N53" s="106"/>
      <c r="O53" s="34">
        <v>1</v>
      </c>
      <c r="P53" s="34">
        <v>1</v>
      </c>
      <c r="Q53" s="34">
        <v>1</v>
      </c>
      <c r="R53" s="34">
        <v>1</v>
      </c>
      <c r="S53" s="34">
        <f>$AC$43</f>
        <v>0.6</v>
      </c>
      <c r="T53" s="34">
        <f>$AC$40</f>
        <v>0.7</v>
      </c>
      <c r="U53" s="34">
        <f>$AC$41</f>
        <v>0.5</v>
      </c>
      <c r="V53" s="34">
        <v>0</v>
      </c>
      <c r="W53" s="17">
        <v>0</v>
      </c>
    </row>
    <row r="54" spans="13:23" x14ac:dyDescent="0.25">
      <c r="M54" s="106" t="s">
        <v>7</v>
      </c>
      <c r="N54" s="106"/>
      <c r="O54" s="34">
        <v>1</v>
      </c>
      <c r="P54" s="34">
        <v>1</v>
      </c>
      <c r="Q54" s="34">
        <v>1</v>
      </c>
      <c r="R54" s="34">
        <f>$AD$42</f>
        <v>0.2</v>
      </c>
      <c r="S54" s="34">
        <f>$AE$43</f>
        <v>0</v>
      </c>
      <c r="T54" s="34">
        <f>$AE$40</f>
        <v>0.3</v>
      </c>
      <c r="U54" s="34">
        <f>$AE$41</f>
        <v>0</v>
      </c>
      <c r="V54" s="34">
        <v>0</v>
      </c>
      <c r="W54" s="17">
        <v>0</v>
      </c>
    </row>
    <row r="55" spans="13:23" x14ac:dyDescent="0.25">
      <c r="M55" s="106" t="s">
        <v>8</v>
      </c>
      <c r="N55" s="106"/>
      <c r="O55" s="34">
        <v>1</v>
      </c>
      <c r="P55" s="34">
        <v>1</v>
      </c>
      <c r="Q55" s="34">
        <v>1</v>
      </c>
      <c r="R55" s="34">
        <f>$AE$42</f>
        <v>0</v>
      </c>
      <c r="S55" s="34">
        <f>$AE$43</f>
        <v>0</v>
      </c>
      <c r="T55" s="34">
        <f>$AE$40</f>
        <v>0.3</v>
      </c>
      <c r="U55" s="34">
        <f>$AE$41</f>
        <v>0</v>
      </c>
      <c r="V55" s="34">
        <v>0</v>
      </c>
      <c r="W55" s="17">
        <v>0</v>
      </c>
    </row>
    <row r="56" spans="13:23" x14ac:dyDescent="0.25">
      <c r="M56" s="106" t="s">
        <v>6</v>
      </c>
      <c r="N56" s="106"/>
      <c r="O56" s="34">
        <v>1</v>
      </c>
      <c r="P56" s="34">
        <v>1</v>
      </c>
      <c r="Q56" s="34">
        <v>1</v>
      </c>
      <c r="R56" s="34">
        <f>$AE$42</f>
        <v>0</v>
      </c>
      <c r="S56" s="34">
        <f>$AE$43</f>
        <v>0</v>
      </c>
      <c r="T56" s="34">
        <f>$AE$40</f>
        <v>0.3</v>
      </c>
      <c r="U56" s="34">
        <f>$AE$41</f>
        <v>0</v>
      </c>
      <c r="V56" s="34">
        <v>1</v>
      </c>
      <c r="W56" s="17">
        <v>0</v>
      </c>
    </row>
    <row r="57" spans="13:23" x14ac:dyDescent="0.25">
      <c r="M57" s="106" t="s">
        <v>76</v>
      </c>
      <c r="N57" s="106"/>
      <c r="O57" s="17">
        <v>1</v>
      </c>
      <c r="P57" s="17">
        <v>1</v>
      </c>
      <c r="Q57" s="17">
        <v>1</v>
      </c>
      <c r="R57" s="17">
        <f>$AE$42</f>
        <v>0</v>
      </c>
      <c r="S57" s="34">
        <f>$AE$43</f>
        <v>0</v>
      </c>
      <c r="T57" s="34">
        <f>$AE$40</f>
        <v>0.3</v>
      </c>
      <c r="U57" s="34">
        <f>$AE$41</f>
        <v>0</v>
      </c>
      <c r="V57" s="17">
        <v>0</v>
      </c>
      <c r="W57" s="17">
        <v>1</v>
      </c>
    </row>
    <row r="58" spans="13:23" x14ac:dyDescent="0.25">
      <c r="M58" s="106" t="s">
        <v>11</v>
      </c>
      <c r="N58" s="106"/>
      <c r="O58" s="34">
        <v>1</v>
      </c>
      <c r="P58" s="34">
        <v>0.8</v>
      </c>
      <c r="Q58" s="34">
        <v>1</v>
      </c>
      <c r="R58" s="34">
        <v>0</v>
      </c>
      <c r="S58" s="34">
        <v>0</v>
      </c>
      <c r="T58" s="34">
        <v>0</v>
      </c>
      <c r="U58" s="34">
        <v>0</v>
      </c>
      <c r="V58" s="34">
        <v>0</v>
      </c>
      <c r="W58" s="17">
        <v>0</v>
      </c>
    </row>
    <row r="62" spans="13:23" x14ac:dyDescent="0.25">
      <c r="M62" s="2"/>
      <c r="N62" s="2"/>
      <c r="O62" s="2"/>
      <c r="P62" s="2"/>
      <c r="Q62" s="2"/>
      <c r="R62" s="8" t="s">
        <v>75</v>
      </c>
      <c r="S62" s="8" t="s">
        <v>2</v>
      </c>
      <c r="T62" s="8" t="s">
        <v>4</v>
      </c>
      <c r="U62" s="8" t="s">
        <v>74</v>
      </c>
      <c r="V62" s="2"/>
      <c r="W62" s="1"/>
    </row>
    <row r="63" spans="13:23" x14ac:dyDescent="0.25">
      <c r="M63" s="32" t="str">
        <f>AA43</f>
        <v>TEMPERATURA</v>
      </c>
      <c r="N63" s="32">
        <f>Z43</f>
        <v>0</v>
      </c>
      <c r="O63" s="32" t="s">
        <v>69</v>
      </c>
      <c r="P63" s="32" t="s">
        <v>70</v>
      </c>
      <c r="Q63" s="15" t="s">
        <v>73</v>
      </c>
      <c r="R63" s="32" t="s">
        <v>71</v>
      </c>
      <c r="S63" s="32" t="s">
        <v>72</v>
      </c>
      <c r="T63" s="32" t="s">
        <v>77</v>
      </c>
      <c r="U63" s="32" t="s">
        <v>78</v>
      </c>
      <c r="V63" s="32" t="s">
        <v>79</v>
      </c>
      <c r="W63" s="46" t="s">
        <v>80</v>
      </c>
    </row>
    <row r="64" spans="13:23" x14ac:dyDescent="0.25">
      <c r="M64" s="106" t="s">
        <v>10</v>
      </c>
      <c r="N64" s="106"/>
      <c r="O64" s="34">
        <f>$H$17</f>
        <v>1.3</v>
      </c>
      <c r="P64" s="34">
        <f>$I$17</f>
        <v>1.5</v>
      </c>
      <c r="Q64" s="34">
        <v>1</v>
      </c>
      <c r="R64" s="34">
        <f>$J$17</f>
        <v>1.5</v>
      </c>
      <c r="S64" s="34">
        <f>$AC$40*$J$17</f>
        <v>1.0499999999999998</v>
      </c>
      <c r="T64" s="34">
        <f>$AC$41*$J$17</f>
        <v>0.75</v>
      </c>
      <c r="U64" s="34">
        <f>$AC$42*$J$17</f>
        <v>0.89999999999999991</v>
      </c>
      <c r="V64" s="34">
        <v>0</v>
      </c>
      <c r="W64" s="17">
        <v>0</v>
      </c>
    </row>
    <row r="65" spans="13:23" x14ac:dyDescent="0.25">
      <c r="M65" s="106" t="s">
        <v>5</v>
      </c>
      <c r="N65" s="106"/>
      <c r="O65" s="34">
        <v>1</v>
      </c>
      <c r="P65" s="34">
        <v>1</v>
      </c>
      <c r="Q65" s="34">
        <v>1</v>
      </c>
      <c r="R65" s="34">
        <v>1</v>
      </c>
      <c r="S65" s="34">
        <f>$AC$40</f>
        <v>0.7</v>
      </c>
      <c r="T65" s="34">
        <f>$AC$41</f>
        <v>0.5</v>
      </c>
      <c r="U65" s="34">
        <f>$AC$42</f>
        <v>0.6</v>
      </c>
      <c r="V65" s="34">
        <v>0</v>
      </c>
      <c r="W65" s="17">
        <v>0</v>
      </c>
    </row>
    <row r="66" spans="13:23" x14ac:dyDescent="0.25">
      <c r="M66" s="106" t="s">
        <v>7</v>
      </c>
      <c r="N66" s="106"/>
      <c r="O66" s="34">
        <v>1</v>
      </c>
      <c r="P66" s="34">
        <v>1</v>
      </c>
      <c r="Q66" s="34">
        <v>1</v>
      </c>
      <c r="R66" s="34">
        <f>$AD$43</f>
        <v>0.5</v>
      </c>
      <c r="S66" s="34">
        <f>$AE$40</f>
        <v>0.3</v>
      </c>
      <c r="T66" s="34">
        <f>$AE$41</f>
        <v>0</v>
      </c>
      <c r="U66" s="34">
        <f>$AE$42</f>
        <v>0</v>
      </c>
      <c r="V66" s="34">
        <v>0</v>
      </c>
      <c r="W66" s="17">
        <v>0</v>
      </c>
    </row>
    <row r="67" spans="13:23" x14ac:dyDescent="0.25">
      <c r="M67" s="106" t="s">
        <v>8</v>
      </c>
      <c r="N67" s="106"/>
      <c r="O67" s="34">
        <v>1</v>
      </c>
      <c r="P67" s="34">
        <v>1</v>
      </c>
      <c r="Q67" s="34">
        <v>1</v>
      </c>
      <c r="R67" s="34">
        <f>$AE$43</f>
        <v>0</v>
      </c>
      <c r="S67" s="34">
        <f>$AE$40</f>
        <v>0.3</v>
      </c>
      <c r="T67" s="34">
        <f>$AE$41</f>
        <v>0</v>
      </c>
      <c r="U67" s="34">
        <f>$AE$42</f>
        <v>0</v>
      </c>
      <c r="V67" s="34">
        <v>0</v>
      </c>
      <c r="W67" s="17">
        <v>0</v>
      </c>
    </row>
    <row r="68" spans="13:23" x14ac:dyDescent="0.25">
      <c r="M68" s="106" t="s">
        <v>6</v>
      </c>
      <c r="N68" s="106"/>
      <c r="O68" s="34">
        <v>1</v>
      </c>
      <c r="P68" s="34">
        <v>1</v>
      </c>
      <c r="Q68" s="34">
        <v>1</v>
      </c>
      <c r="R68" s="34">
        <f>$AE$43</f>
        <v>0</v>
      </c>
      <c r="S68" s="34">
        <f>$AE$40</f>
        <v>0.3</v>
      </c>
      <c r="T68" s="34">
        <f>$AE$41</f>
        <v>0</v>
      </c>
      <c r="U68" s="34">
        <f>$AE$42</f>
        <v>0</v>
      </c>
      <c r="V68" s="34">
        <v>1</v>
      </c>
      <c r="W68" s="17">
        <v>0</v>
      </c>
    </row>
    <row r="69" spans="13:23" x14ac:dyDescent="0.25">
      <c r="M69" s="106" t="s">
        <v>76</v>
      </c>
      <c r="N69" s="106"/>
      <c r="O69" s="17">
        <v>1</v>
      </c>
      <c r="P69" s="17">
        <v>1</v>
      </c>
      <c r="Q69" s="17">
        <v>1</v>
      </c>
      <c r="R69" s="17">
        <f>$AE$43</f>
        <v>0</v>
      </c>
      <c r="S69" s="34">
        <f>$AE$40</f>
        <v>0.3</v>
      </c>
      <c r="T69" s="34">
        <f>$AE$41</f>
        <v>0</v>
      </c>
      <c r="U69" s="34">
        <f>$AE$42</f>
        <v>0</v>
      </c>
      <c r="V69" s="17">
        <v>0</v>
      </c>
      <c r="W69" s="17">
        <v>1</v>
      </c>
    </row>
    <row r="70" spans="13:23" x14ac:dyDescent="0.25">
      <c r="M70" s="106" t="s">
        <v>11</v>
      </c>
      <c r="N70" s="106"/>
      <c r="O70" s="34">
        <v>1</v>
      </c>
      <c r="P70" s="34">
        <v>0.8</v>
      </c>
      <c r="Q70" s="34">
        <v>1</v>
      </c>
      <c r="R70" s="34">
        <v>0</v>
      </c>
      <c r="S70" s="34">
        <v>0</v>
      </c>
      <c r="T70" s="34">
        <v>0</v>
      </c>
      <c r="U70" s="34">
        <v>0</v>
      </c>
      <c r="V70" s="34">
        <v>0</v>
      </c>
      <c r="W70" s="17">
        <v>0</v>
      </c>
    </row>
  </sheetData>
  <customSheetViews>
    <customSheetView guid="{2A1B0124-A360-4922-91B2-B392BE8B5572}" state="hidden" topLeftCell="D60">
      <selection activeCell="P71" sqref="P71"/>
      <pageMargins left="0.7" right="0.7" top="0.75" bottom="0.75" header="0.3" footer="0.3"/>
      <pageSetup paperSize="9" orientation="portrait" verticalDpi="0" r:id="rId1"/>
    </customSheetView>
  </customSheetViews>
  <mergeCells count="39">
    <mergeCell ref="L10:M10"/>
    <mergeCell ref="H12:K12"/>
    <mergeCell ref="H13:K13"/>
    <mergeCell ref="H14:K14"/>
    <mergeCell ref="M29:N29"/>
    <mergeCell ref="M30:N30"/>
    <mergeCell ref="M31:N31"/>
    <mergeCell ref="M32:N32"/>
    <mergeCell ref="M33:N33"/>
    <mergeCell ref="M35:N35"/>
    <mergeCell ref="M34:N34"/>
    <mergeCell ref="M40:N40"/>
    <mergeCell ref="M41:N41"/>
    <mergeCell ref="M42:N42"/>
    <mergeCell ref="M43:N43"/>
    <mergeCell ref="M44:N44"/>
    <mergeCell ref="M58:N58"/>
    <mergeCell ref="M64:N64"/>
    <mergeCell ref="M45:N45"/>
    <mergeCell ref="M46:N46"/>
    <mergeCell ref="M52:N52"/>
    <mergeCell ref="M53:N53"/>
    <mergeCell ref="M54:N54"/>
    <mergeCell ref="M70:N70"/>
    <mergeCell ref="Z29:AA29"/>
    <mergeCell ref="Z30:AA30"/>
    <mergeCell ref="Z31:AA31"/>
    <mergeCell ref="Z32:AA32"/>
    <mergeCell ref="Z33:AA33"/>
    <mergeCell ref="Z34:AA34"/>
    <mergeCell ref="Z35:AA35"/>
    <mergeCell ref="M65:N65"/>
    <mergeCell ref="M66:N66"/>
    <mergeCell ref="M67:N67"/>
    <mergeCell ref="M68:N68"/>
    <mergeCell ref="M69:N69"/>
    <mergeCell ref="M55:N55"/>
    <mergeCell ref="M56:N56"/>
    <mergeCell ref="M57:N57"/>
  </mergeCells>
  <pageMargins left="0.7" right="0.7" top="0.75" bottom="0.75" header="0.3" footer="0.3"/>
  <pageSetup paperSize="9" orientation="portrait" verticalDpi="0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216"/>
  <sheetViews>
    <sheetView showGridLines="0" showRowColHeaders="0" zoomScaleNormal="100" workbookViewId="0">
      <selection activeCell="Q51" sqref="Q51"/>
    </sheetView>
  </sheetViews>
  <sheetFormatPr defaultRowHeight="15" x14ac:dyDescent="0.25"/>
  <cols>
    <col min="1" max="1" width="2.140625" customWidth="1"/>
  </cols>
  <sheetData>
    <row r="1" spans="1:18" x14ac:dyDescent="0.25">
      <c r="A1" s="2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</row>
    <row r="2" spans="1:18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</row>
    <row r="3" spans="1:18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</row>
    <row r="4" spans="1:18" x14ac:dyDescent="0.25">
      <c r="A4" s="2"/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</row>
    <row r="5" spans="1:18" x14ac:dyDescent="0.25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</row>
    <row r="6" spans="1:18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</row>
    <row r="7" spans="1:18" x14ac:dyDescent="0.25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</row>
    <row r="8" spans="1:18" x14ac:dyDescent="0.25">
      <c r="A8" s="2"/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x14ac:dyDescent="0.25">
      <c r="A9" s="2"/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x14ac:dyDescent="0.25">
      <c r="A10" s="2"/>
      <c r="B10" s="2"/>
      <c r="C10" s="2"/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s="1" customFormat="1" x14ac:dyDescent="0.2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18" s="1" customFormat="1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</row>
    <row r="14" spans="1:18" s="1" customFormat="1" x14ac:dyDescent="0.25">
      <c r="A14" s="2"/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18" s="1" customFormat="1" x14ac:dyDescent="0.25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</row>
    <row r="16" spans="1:18" x14ac:dyDescent="0.25">
      <c r="A16" s="2"/>
      <c r="B16" s="2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</row>
    <row r="17" spans="1:18" x14ac:dyDescent="0.25">
      <c r="A17" s="2"/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x14ac:dyDescent="0.2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x14ac:dyDescent="0.25">
      <c r="A19" s="2"/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</row>
    <row r="20" spans="1:18" x14ac:dyDescent="0.25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x14ac:dyDescent="0.25">
      <c r="A21" s="2"/>
      <c r="B21" s="2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x14ac:dyDescent="0.25">
      <c r="A22" s="2"/>
      <c r="B22" s="2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x14ac:dyDescent="0.25">
      <c r="A23" s="2"/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x14ac:dyDescent="0.25">
      <c r="A24" s="2"/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x14ac:dyDescent="0.25">
      <c r="A25" s="2"/>
      <c r="B25" s="2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18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</row>
    <row r="27" spans="1:18" x14ac:dyDescent="0.25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x14ac:dyDescent="0.25">
      <c r="A29" s="2"/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x14ac:dyDescent="0.25">
      <c r="A31" s="2"/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x14ac:dyDescent="0.25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x14ac:dyDescent="0.25">
      <c r="A33" s="2"/>
      <c r="B33" s="2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18" x14ac:dyDescent="0.25">
      <c r="A34" s="2"/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P34" s="2"/>
      <c r="Q34" s="2"/>
      <c r="R34" s="2"/>
    </row>
    <row r="35" spans="1:18" x14ac:dyDescent="0.25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</row>
    <row r="36" spans="1:18" x14ac:dyDescent="0.25">
      <c r="A36" s="2"/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</row>
    <row r="37" spans="1:18" x14ac:dyDescent="0.25">
      <c r="A37" s="2"/>
      <c r="B37" s="2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</row>
    <row r="38" spans="1:18" x14ac:dyDescent="0.25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</row>
    <row r="39" spans="1:18" x14ac:dyDescent="0.25">
      <c r="A39" s="2"/>
      <c r="B39" s="2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</row>
    <row r="40" spans="1:18" x14ac:dyDescent="0.25">
      <c r="A40" s="2"/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</row>
    <row r="41" spans="1:18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</row>
    <row r="42" spans="1:18" x14ac:dyDescent="0.25">
      <c r="A42" s="2"/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x14ac:dyDescent="0.25">
      <c r="A43" s="2"/>
      <c r="B43" s="2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x14ac:dyDescent="0.25">
      <c r="A44" s="2"/>
      <c r="B44" s="2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x14ac:dyDescent="0.25">
      <c r="A45" s="2"/>
      <c r="B45" s="2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x14ac:dyDescent="0.25">
      <c r="A46" s="2"/>
      <c r="B46" s="2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x14ac:dyDescent="0.25">
      <c r="A47" s="2"/>
      <c r="B47" s="2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1:18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18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  <c r="M59" s="2"/>
      <c r="N59" s="2"/>
      <c r="O59" s="2"/>
      <c r="P59" s="2"/>
      <c r="Q59" s="2"/>
      <c r="R59" s="2"/>
    </row>
    <row r="60" spans="1:18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  <c r="M60" s="2"/>
      <c r="N60" s="2"/>
      <c r="O60" s="2"/>
      <c r="P60" s="2"/>
      <c r="Q60" s="2"/>
      <c r="R60" s="2"/>
    </row>
    <row r="61" spans="1:18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x14ac:dyDescent="0.25">
      <c r="A65" s="2"/>
      <c r="B65" s="2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x14ac:dyDescent="0.25">
      <c r="A66" s="2"/>
      <c r="B66" s="2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x14ac:dyDescent="0.25">
      <c r="A67" s="2"/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x14ac:dyDescent="0.25">
      <c r="A68" s="2"/>
      <c r="B68" s="2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x14ac:dyDescent="0.25">
      <c r="A69" s="2"/>
      <c r="B69" s="2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x14ac:dyDescent="0.25">
      <c r="A70" s="2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x14ac:dyDescent="0.25">
      <c r="A71" s="2"/>
      <c r="B71" s="2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x14ac:dyDescent="0.25">
      <c r="A72" s="2"/>
      <c r="B72" s="2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x14ac:dyDescent="0.25">
      <c r="A73" s="2"/>
      <c r="B73" s="2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x14ac:dyDescent="0.25">
      <c r="A74" s="2"/>
      <c r="B74" s="2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x14ac:dyDescent="0.25">
      <c r="A75" s="2"/>
      <c r="B75" s="2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x14ac:dyDescent="0.25">
      <c r="A76" s="2"/>
      <c r="B76" s="2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x14ac:dyDescent="0.25">
      <c r="A77" s="2"/>
      <c r="B77" s="2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x14ac:dyDescent="0.25">
      <c r="A78" s="2"/>
      <c r="B78" s="2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x14ac:dyDescent="0.25">
      <c r="A79" s="2"/>
      <c r="B79" s="2"/>
      <c r="C79" s="2"/>
      <c r="D79" s="2"/>
      <c r="E79" s="2"/>
      <c r="F79" s="2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x14ac:dyDescent="0.25">
      <c r="A80" s="2"/>
      <c r="B80" s="2"/>
      <c r="C80" s="2"/>
      <c r="D80" s="2"/>
      <c r="E80" s="2"/>
      <c r="F80" s="2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x14ac:dyDescent="0.25">
      <c r="A81" s="2"/>
      <c r="B81" s="2"/>
      <c r="C81" s="2"/>
      <c r="D81" s="2"/>
      <c r="E81" s="2"/>
      <c r="F81" s="2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x14ac:dyDescent="0.25">
      <c r="A82" s="2"/>
      <c r="B82" s="2"/>
      <c r="C82" s="2"/>
      <c r="D82" s="2"/>
      <c r="E82" s="2"/>
      <c r="F82" s="2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x14ac:dyDescent="0.25">
      <c r="A83" s="2"/>
      <c r="B83" s="2"/>
      <c r="C83" s="2"/>
      <c r="D83" s="2"/>
      <c r="E83" s="2"/>
      <c r="F83" s="2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x14ac:dyDescent="0.25">
      <c r="A84" s="2"/>
      <c r="B84" s="2"/>
      <c r="C84" s="2"/>
      <c r="D84" s="2"/>
      <c r="E84" s="2"/>
      <c r="F84" s="2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x14ac:dyDescent="0.25">
      <c r="A85" s="2"/>
      <c r="B85" s="2"/>
      <c r="C85" s="2"/>
      <c r="D85" s="2"/>
      <c r="E85" s="2"/>
      <c r="F85" s="2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x14ac:dyDescent="0.25">
      <c r="A86" s="2"/>
      <c r="B86" s="2"/>
      <c r="C86" s="2"/>
      <c r="D86" s="2"/>
      <c r="E86" s="2"/>
      <c r="F86" s="2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x14ac:dyDescent="0.25">
      <c r="A87" s="2"/>
      <c r="B87" s="2"/>
      <c r="C87" s="2"/>
      <c r="D87" s="2"/>
      <c r="E87" s="2"/>
      <c r="F87" s="2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x14ac:dyDescent="0.25">
      <c r="A88" s="2"/>
      <c r="B88" s="2"/>
      <c r="C88" s="2"/>
      <c r="D88" s="2"/>
      <c r="E88" s="2"/>
      <c r="F88" s="2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x14ac:dyDescent="0.25">
      <c r="A89" s="2"/>
      <c r="B89" s="2"/>
      <c r="C89" s="2"/>
      <c r="D89" s="2"/>
      <c r="E89" s="2"/>
      <c r="F89" s="2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x14ac:dyDescent="0.25">
      <c r="A90" s="2"/>
      <c r="B90" s="2"/>
      <c r="C90" s="2"/>
      <c r="D90" s="2"/>
      <c r="E90" s="2"/>
      <c r="F90" s="2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1:18" x14ac:dyDescent="0.25">
      <c r="A91" s="2"/>
      <c r="B91" s="2"/>
      <c r="C91" s="2"/>
      <c r="D91" s="2"/>
      <c r="E91" s="2"/>
      <c r="F91" s="2"/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x14ac:dyDescent="0.25">
      <c r="A92" s="2"/>
      <c r="B92" s="2"/>
      <c r="C92" s="2"/>
      <c r="D92" s="2"/>
      <c r="E92" s="2"/>
      <c r="F92" s="2"/>
      <c r="G92" s="2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x14ac:dyDescent="0.25">
      <c r="A93" s="2"/>
      <c r="B93" s="2"/>
      <c r="C93" s="2"/>
      <c r="D93" s="2"/>
      <c r="E93" s="2"/>
      <c r="F93" s="2"/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x14ac:dyDescent="0.25">
      <c r="A94" s="2"/>
      <c r="B94" s="2"/>
      <c r="C94" s="2"/>
      <c r="D94" s="2"/>
      <c r="E94" s="2"/>
      <c r="F94" s="2"/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x14ac:dyDescent="0.25">
      <c r="A95" s="2"/>
      <c r="B95" s="2"/>
      <c r="C95" s="2"/>
      <c r="D95" s="2"/>
      <c r="E95" s="2"/>
      <c r="F95" s="2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x14ac:dyDescent="0.25">
      <c r="A96" s="2"/>
      <c r="B96" s="2"/>
      <c r="C96" s="2"/>
      <c r="D96" s="2"/>
      <c r="E96" s="2"/>
      <c r="F96" s="2"/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x14ac:dyDescent="0.25">
      <c r="A97" s="2"/>
      <c r="B97" s="2"/>
      <c r="C97" s="2"/>
      <c r="D97" s="2"/>
      <c r="E97" s="2"/>
      <c r="F97" s="2"/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x14ac:dyDescent="0.25">
      <c r="A98" s="2"/>
      <c r="B98" s="2"/>
      <c r="C98" s="2"/>
      <c r="D98" s="2"/>
      <c r="E98" s="2"/>
      <c r="F98" s="2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x14ac:dyDescent="0.25">
      <c r="A99" s="2"/>
      <c r="B99" s="2"/>
      <c r="C99" s="2"/>
      <c r="D99" s="2"/>
      <c r="E99" s="2"/>
      <c r="F99" s="2"/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x14ac:dyDescent="0.25">
      <c r="A100" s="2"/>
      <c r="B100" s="2"/>
      <c r="C100" s="2"/>
      <c r="D100" s="2"/>
      <c r="E100" s="2"/>
      <c r="F100" s="2"/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x14ac:dyDescent="0.25">
      <c r="A101" s="2"/>
      <c r="B101" s="2"/>
      <c r="C101" s="2"/>
      <c r="D101" s="2"/>
      <c r="E101" s="2"/>
      <c r="F101" s="2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x14ac:dyDescent="0.25">
      <c r="A102" s="2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x14ac:dyDescent="0.25">
      <c r="A103" s="2"/>
      <c r="B103" s="2"/>
      <c r="C103" s="2"/>
      <c r="D103" s="2"/>
      <c r="E103" s="2"/>
      <c r="F103" s="2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x14ac:dyDescent="0.25">
      <c r="A104" s="2"/>
      <c r="B104" s="2"/>
      <c r="C104" s="2"/>
      <c r="D104" s="2"/>
      <c r="E104" s="2"/>
      <c r="F104" s="2"/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x14ac:dyDescent="0.25">
      <c r="A105" s="2"/>
      <c r="B105" s="2"/>
      <c r="C105" s="2"/>
      <c r="D105" s="2"/>
      <c r="E105" s="2"/>
      <c r="F105" s="2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x14ac:dyDescent="0.25">
      <c r="A106" s="2"/>
      <c r="B106" s="2"/>
      <c r="C106" s="2"/>
      <c r="D106" s="2"/>
      <c r="E106" s="2"/>
      <c r="F106" s="2"/>
      <c r="G106" s="2"/>
      <c r="H106" s="2"/>
      <c r="I106" s="2"/>
      <c r="J106" s="2"/>
      <c r="K106" s="2"/>
      <c r="L106" s="2"/>
      <c r="M106" s="2"/>
      <c r="N106" s="2"/>
      <c r="O106" s="2"/>
      <c r="P106" s="2"/>
      <c r="Q106" s="2"/>
      <c r="R106" s="2"/>
    </row>
    <row r="107" spans="1:18" x14ac:dyDescent="0.25">
      <c r="A107" s="2"/>
      <c r="B107" s="2"/>
      <c r="C107" s="2"/>
      <c r="D107" s="2"/>
      <c r="E107" s="2"/>
      <c r="F107" s="2"/>
      <c r="G107" s="2"/>
      <c r="H107" s="2"/>
      <c r="I107" s="2"/>
      <c r="J107" s="2"/>
      <c r="K107" s="2"/>
      <c r="L107" s="2"/>
      <c r="M107" s="2"/>
      <c r="N107" s="2"/>
      <c r="O107" s="2"/>
      <c r="P107" s="2"/>
      <c r="Q107" s="2"/>
      <c r="R107" s="2"/>
    </row>
    <row r="108" spans="1:18" x14ac:dyDescent="0.25">
      <c r="A108" s="2"/>
      <c r="B108" s="2"/>
      <c r="C108" s="2"/>
      <c r="D108" s="2"/>
      <c r="E108" s="2"/>
      <c r="F108" s="2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8" x14ac:dyDescent="0.25">
      <c r="A109" s="2"/>
      <c r="B109" s="2"/>
      <c r="C109" s="2"/>
      <c r="D109" s="2"/>
      <c r="E109" s="2"/>
      <c r="F109" s="2"/>
      <c r="G109" s="2"/>
      <c r="H109" s="2"/>
      <c r="I109" s="2"/>
      <c r="J109" s="2"/>
      <c r="K109" s="2"/>
      <c r="L109" s="2"/>
      <c r="M109" s="2"/>
      <c r="N109" s="2"/>
      <c r="O109" s="2"/>
      <c r="P109" s="2"/>
      <c r="Q109" s="2"/>
      <c r="R109" s="2"/>
    </row>
    <row r="110" spans="1:18" x14ac:dyDescent="0.25">
      <c r="A110" s="2"/>
      <c r="B110" s="2"/>
      <c r="C110" s="2"/>
      <c r="D110" s="2"/>
      <c r="E110" s="2"/>
      <c r="F110" s="2"/>
      <c r="G110" s="2"/>
      <c r="H110" s="2"/>
      <c r="I110" s="2"/>
      <c r="J110" s="2"/>
      <c r="K110" s="2"/>
      <c r="L110" s="2"/>
      <c r="M110" s="2"/>
      <c r="N110" s="2"/>
      <c r="O110" s="2"/>
      <c r="P110" s="2"/>
      <c r="Q110" s="2"/>
      <c r="R110" s="2"/>
    </row>
    <row r="111" spans="1:18" x14ac:dyDescent="0.25">
      <c r="A111" s="2"/>
      <c r="B111" s="2"/>
      <c r="C111" s="2"/>
      <c r="D111" s="2"/>
      <c r="E111" s="2"/>
      <c r="F111" s="2"/>
      <c r="G111" s="2"/>
      <c r="H111" s="2"/>
      <c r="I111" s="2"/>
      <c r="J111" s="2"/>
      <c r="K111" s="2"/>
      <c r="L111" s="2"/>
      <c r="M111" s="2"/>
      <c r="N111" s="2"/>
      <c r="O111" s="2"/>
      <c r="P111" s="2"/>
      <c r="Q111" s="2"/>
      <c r="R111" s="2"/>
    </row>
    <row r="112" spans="1:18" x14ac:dyDescent="0.25">
      <c r="A112" s="2"/>
      <c r="B112" s="2"/>
      <c r="C112" s="2"/>
      <c r="D112" s="2"/>
      <c r="E112" s="2"/>
      <c r="F112" s="2"/>
      <c r="G112" s="2"/>
      <c r="H112" s="2"/>
      <c r="I112" s="2"/>
      <c r="J112" s="2"/>
      <c r="K112" s="2"/>
      <c r="L112" s="2"/>
      <c r="M112" s="2"/>
      <c r="N112" s="2"/>
      <c r="O112" s="2"/>
      <c r="P112" s="2"/>
      <c r="Q112" s="2"/>
      <c r="R112" s="2"/>
    </row>
    <row r="113" spans="1:18" x14ac:dyDescent="0.25">
      <c r="A113" s="2"/>
      <c r="B113" s="2"/>
      <c r="C113" s="2"/>
      <c r="D113" s="2"/>
      <c r="E113" s="2"/>
      <c r="F113" s="2"/>
      <c r="G113" s="2"/>
      <c r="H113" s="2"/>
      <c r="I113" s="2"/>
      <c r="J113" s="2"/>
      <c r="K113" s="2"/>
      <c r="L113" s="2"/>
      <c r="M113" s="2"/>
      <c r="N113" s="2"/>
      <c r="O113" s="2"/>
      <c r="P113" s="2"/>
      <c r="Q113" s="2"/>
      <c r="R113" s="2"/>
    </row>
    <row r="114" spans="1:18" x14ac:dyDescent="0.25">
      <c r="A114" s="2"/>
      <c r="B114" s="2"/>
      <c r="C114" s="2"/>
      <c r="D114" s="2"/>
      <c r="E114" s="2"/>
      <c r="F114" s="2"/>
      <c r="G114" s="2"/>
      <c r="H114" s="2"/>
      <c r="I114" s="2"/>
      <c r="J114" s="2"/>
      <c r="K114" s="2"/>
      <c r="L114" s="2"/>
      <c r="M114" s="2"/>
      <c r="N114" s="2"/>
      <c r="O114" s="2"/>
      <c r="P114" s="2"/>
      <c r="Q114" s="2"/>
      <c r="R114" s="2"/>
    </row>
    <row r="115" spans="1:18" x14ac:dyDescent="0.25">
      <c r="A115" s="2"/>
      <c r="B115" s="2"/>
      <c r="C115" s="2"/>
      <c r="D115" s="2"/>
      <c r="E115" s="2"/>
      <c r="F115" s="2"/>
      <c r="G115" s="2"/>
      <c r="H115" s="2"/>
      <c r="I115" s="2"/>
      <c r="J115" s="2"/>
      <c r="K115" s="2"/>
      <c r="L115" s="2"/>
      <c r="M115" s="2"/>
      <c r="N115" s="2"/>
      <c r="O115" s="2"/>
      <c r="P115" s="2"/>
      <c r="Q115" s="2"/>
      <c r="R115" s="2"/>
    </row>
    <row r="116" spans="1:18" x14ac:dyDescent="0.25">
      <c r="A116" s="2"/>
      <c r="B116" s="2"/>
      <c r="C116" s="2"/>
      <c r="D116" s="2"/>
      <c r="E116" s="2"/>
      <c r="F116" s="2"/>
      <c r="G116" s="2"/>
      <c r="H116" s="2"/>
      <c r="I116" s="2"/>
      <c r="J116" s="2"/>
      <c r="K116" s="2"/>
      <c r="L116" s="2"/>
      <c r="M116" s="2"/>
      <c r="N116" s="2"/>
      <c r="O116" s="2"/>
      <c r="P116" s="2"/>
      <c r="Q116" s="2"/>
      <c r="R116" s="2"/>
    </row>
    <row r="117" spans="1:18" x14ac:dyDescent="0.25">
      <c r="A117" s="2"/>
      <c r="B117" s="2"/>
      <c r="C117" s="2"/>
      <c r="D117" s="2"/>
      <c r="E117" s="2"/>
      <c r="F117" s="2"/>
      <c r="G117" s="2"/>
      <c r="H117" s="2"/>
      <c r="I117" s="2"/>
      <c r="J117" s="2"/>
      <c r="K117" s="2"/>
      <c r="L117" s="2"/>
      <c r="M117" s="2"/>
      <c r="N117" s="2"/>
      <c r="O117" s="2"/>
      <c r="P117" s="2"/>
      <c r="Q117" s="2"/>
      <c r="R117" s="2"/>
    </row>
    <row r="118" spans="1:18" x14ac:dyDescent="0.25">
      <c r="A118" s="2"/>
      <c r="B118" s="2"/>
      <c r="C118" s="2"/>
      <c r="D118" s="2"/>
      <c r="E118" s="2"/>
      <c r="F118" s="2"/>
      <c r="G118" s="2"/>
      <c r="H118" s="2"/>
      <c r="I118" s="2"/>
      <c r="J118" s="2"/>
      <c r="K118" s="2"/>
      <c r="L118" s="2"/>
      <c r="M118" s="2"/>
      <c r="N118" s="2"/>
      <c r="O118" s="2"/>
      <c r="P118" s="2"/>
      <c r="Q118" s="2"/>
      <c r="R118" s="2"/>
    </row>
    <row r="119" spans="1:18" x14ac:dyDescent="0.25">
      <c r="A119" s="2"/>
      <c r="B119" s="2"/>
      <c r="C119" s="2"/>
      <c r="D119" s="2"/>
      <c r="E119" s="2"/>
      <c r="F119" s="2"/>
      <c r="G119" s="2"/>
      <c r="H119" s="2"/>
      <c r="I119" s="2"/>
      <c r="J119" s="2"/>
      <c r="K119" s="2"/>
      <c r="L119" s="2"/>
      <c r="M119" s="2"/>
      <c r="N119" s="2"/>
      <c r="O119" s="2"/>
      <c r="P119" s="2"/>
      <c r="Q119" s="2"/>
      <c r="R119" s="2"/>
    </row>
    <row r="120" spans="1:18" x14ac:dyDescent="0.25">
      <c r="A120" s="2"/>
      <c r="B120" s="2"/>
      <c r="C120" s="2"/>
      <c r="D120" s="2"/>
      <c r="E120" s="2"/>
      <c r="F120" s="2"/>
      <c r="G120" s="2"/>
      <c r="H120" s="2"/>
      <c r="I120" s="2"/>
      <c r="J120" s="2"/>
      <c r="K120" s="2"/>
      <c r="L120" s="2"/>
      <c r="M120" s="2"/>
      <c r="N120" s="2"/>
      <c r="O120" s="2"/>
      <c r="P120" s="2"/>
      <c r="Q120" s="2"/>
      <c r="R120" s="2"/>
    </row>
    <row r="121" spans="1:18" x14ac:dyDescent="0.25">
      <c r="A121" s="2"/>
      <c r="B121" s="2"/>
      <c r="C121" s="2"/>
      <c r="D121" s="2"/>
      <c r="E121" s="2"/>
      <c r="F121" s="2"/>
      <c r="G121" s="2"/>
      <c r="H121" s="2"/>
      <c r="I121" s="2"/>
      <c r="J121" s="2"/>
      <c r="K121" s="2"/>
      <c r="L121" s="2"/>
      <c r="M121" s="2"/>
      <c r="N121" s="2"/>
      <c r="O121" s="2"/>
      <c r="P121" s="2"/>
      <c r="Q121" s="2"/>
      <c r="R121" s="2"/>
    </row>
    <row r="122" spans="1:18" x14ac:dyDescent="0.25">
      <c r="A122" s="2"/>
      <c r="B122" s="2"/>
      <c r="C122" s="2"/>
      <c r="D122" s="2"/>
      <c r="E122" s="2"/>
      <c r="F122" s="2"/>
      <c r="G122" s="2"/>
      <c r="H122" s="2"/>
      <c r="I122" s="2"/>
      <c r="J122" s="2"/>
      <c r="K122" s="2"/>
      <c r="L122" s="2"/>
      <c r="M122" s="2"/>
      <c r="N122" s="2"/>
      <c r="O122" s="2"/>
      <c r="P122" s="2"/>
      <c r="Q122" s="2"/>
      <c r="R122" s="2"/>
    </row>
    <row r="123" spans="1:18" x14ac:dyDescent="0.25">
      <c r="A123" s="2"/>
      <c r="B123" s="2"/>
      <c r="C123" s="2"/>
      <c r="D123" s="2"/>
      <c r="E123" s="2"/>
      <c r="F123" s="2"/>
      <c r="G123" s="2"/>
      <c r="H123" s="2"/>
      <c r="I123" s="2"/>
      <c r="J123" s="2"/>
      <c r="K123" s="2"/>
      <c r="L123" s="2"/>
      <c r="M123" s="2"/>
      <c r="N123" s="2"/>
      <c r="O123" s="2"/>
      <c r="P123" s="2"/>
      <c r="Q123" s="2"/>
      <c r="R123" s="2"/>
    </row>
    <row r="124" spans="1:18" x14ac:dyDescent="0.25">
      <c r="A124" s="2"/>
      <c r="B124" s="2"/>
      <c r="C124" s="2"/>
      <c r="D124" s="2"/>
      <c r="E124" s="2"/>
      <c r="F124" s="2"/>
      <c r="G124" s="2"/>
      <c r="H124" s="2"/>
      <c r="I124" s="2"/>
      <c r="J124" s="2"/>
      <c r="K124" s="2"/>
      <c r="L124" s="2"/>
      <c r="M124" s="2"/>
      <c r="N124" s="2"/>
      <c r="O124" s="2"/>
      <c r="P124" s="2"/>
      <c r="Q124" s="2"/>
      <c r="R124" s="2"/>
    </row>
    <row r="125" spans="1:18" x14ac:dyDescent="0.25">
      <c r="A125" s="2"/>
      <c r="B125" s="2"/>
      <c r="C125" s="2"/>
      <c r="D125" s="2"/>
      <c r="E125" s="2"/>
      <c r="F125" s="2"/>
      <c r="G125" s="2"/>
      <c r="H125" s="2"/>
      <c r="I125" s="2"/>
      <c r="J125" s="2"/>
      <c r="K125" s="2"/>
      <c r="L125" s="2"/>
      <c r="M125" s="2"/>
      <c r="N125" s="2"/>
      <c r="O125" s="2"/>
      <c r="P125" s="2"/>
      <c r="Q125" s="2"/>
      <c r="R125" s="2"/>
    </row>
    <row r="126" spans="1:18" x14ac:dyDescent="0.25">
      <c r="A126" s="2"/>
      <c r="B126" s="2"/>
      <c r="C126" s="2"/>
      <c r="D126" s="2"/>
      <c r="E126" s="2"/>
      <c r="F126" s="2"/>
      <c r="G126" s="2"/>
      <c r="H126" s="2"/>
      <c r="I126" s="2"/>
      <c r="J126" s="2"/>
      <c r="K126" s="2"/>
      <c r="L126" s="2"/>
      <c r="M126" s="2"/>
      <c r="N126" s="2"/>
      <c r="O126" s="2"/>
      <c r="P126" s="2"/>
      <c r="Q126" s="2"/>
      <c r="R126" s="2"/>
    </row>
    <row r="127" spans="1:18" x14ac:dyDescent="0.25">
      <c r="A127" s="2"/>
      <c r="B127" s="2"/>
      <c r="C127" s="2"/>
      <c r="D127" s="2"/>
      <c r="E127" s="2"/>
      <c r="F127" s="2"/>
      <c r="G127" s="2"/>
      <c r="H127" s="2"/>
      <c r="I127" s="2"/>
      <c r="J127" s="2"/>
      <c r="K127" s="2"/>
      <c r="L127" s="2"/>
      <c r="M127" s="2"/>
      <c r="N127" s="2"/>
      <c r="O127" s="2"/>
      <c r="P127" s="2"/>
      <c r="Q127" s="2"/>
      <c r="R127" s="2"/>
    </row>
    <row r="128" spans="1:18" x14ac:dyDescent="0.25">
      <c r="A128" s="2"/>
      <c r="B128" s="2"/>
      <c r="C128" s="2"/>
      <c r="D128" s="2"/>
      <c r="E128" s="2"/>
      <c r="F128" s="2"/>
      <c r="G128" s="2"/>
      <c r="H128" s="2"/>
      <c r="I128" s="2"/>
      <c r="J128" s="2"/>
      <c r="K128" s="2"/>
      <c r="L128" s="2"/>
      <c r="M128" s="2"/>
      <c r="N128" s="2"/>
      <c r="O128" s="2"/>
      <c r="P128" s="2"/>
      <c r="Q128" s="2"/>
      <c r="R128" s="2"/>
    </row>
    <row r="129" spans="1:18" x14ac:dyDescent="0.25">
      <c r="A129" s="2"/>
      <c r="B129" s="2"/>
      <c r="C129" s="2"/>
      <c r="D129" s="2"/>
      <c r="E129" s="2"/>
      <c r="F129" s="2"/>
      <c r="G129" s="2"/>
      <c r="H129" s="2"/>
      <c r="I129" s="2"/>
      <c r="J129" s="2"/>
      <c r="K129" s="2"/>
      <c r="L129" s="2"/>
      <c r="M129" s="2"/>
      <c r="N129" s="2"/>
      <c r="O129" s="2"/>
      <c r="P129" s="2"/>
      <c r="Q129" s="2"/>
      <c r="R129" s="2"/>
    </row>
    <row r="130" spans="1:18" x14ac:dyDescent="0.25">
      <c r="A130" s="2"/>
      <c r="B130" s="2"/>
      <c r="C130" s="2"/>
      <c r="D130" s="2"/>
      <c r="E130" s="2"/>
      <c r="F130" s="2"/>
      <c r="G130" s="2"/>
      <c r="H130" s="2"/>
      <c r="I130" s="2"/>
      <c r="J130" s="2"/>
      <c r="K130" s="2"/>
      <c r="L130" s="2"/>
      <c r="M130" s="2"/>
      <c r="N130" s="2"/>
      <c r="O130" s="2"/>
      <c r="P130" s="2"/>
      <c r="Q130" s="2"/>
      <c r="R130" s="2"/>
    </row>
    <row r="131" spans="1:18" x14ac:dyDescent="0.25">
      <c r="A131" s="2"/>
      <c r="B131" s="2"/>
      <c r="C131" s="2"/>
      <c r="D131" s="2"/>
      <c r="E131" s="2"/>
      <c r="F131" s="2"/>
      <c r="G131" s="2"/>
      <c r="H131" s="2"/>
      <c r="I131" s="2"/>
      <c r="J131" s="2"/>
      <c r="K131" s="2"/>
      <c r="L131" s="2"/>
      <c r="M131" s="2"/>
      <c r="N131" s="2"/>
      <c r="O131" s="2"/>
      <c r="P131" s="2"/>
      <c r="Q131" s="2"/>
      <c r="R131" s="2"/>
    </row>
    <row r="132" spans="1:18" x14ac:dyDescent="0.25">
      <c r="A132" s="2"/>
      <c r="B132" s="2"/>
      <c r="C132" s="2"/>
      <c r="D132" s="2"/>
      <c r="E132" s="2"/>
      <c r="F132" s="2"/>
      <c r="G132" s="2"/>
      <c r="H132" s="2"/>
      <c r="I132" s="2"/>
      <c r="J132" s="2"/>
      <c r="K132" s="2"/>
      <c r="L132" s="2"/>
      <c r="M132" s="2"/>
      <c r="N132" s="2"/>
      <c r="O132" s="2"/>
      <c r="P132" s="2"/>
      <c r="Q132" s="2"/>
      <c r="R132" s="2"/>
    </row>
    <row r="133" spans="1:18" x14ac:dyDescent="0.25">
      <c r="A133" s="2"/>
      <c r="B133" s="2"/>
      <c r="C133" s="2"/>
      <c r="D133" s="2"/>
      <c r="E133" s="2"/>
      <c r="F133" s="2"/>
      <c r="G133" s="2"/>
      <c r="H133" s="2"/>
      <c r="I133" s="2"/>
      <c r="J133" s="2"/>
      <c r="K133" s="2"/>
      <c r="L133" s="2"/>
      <c r="M133" s="2"/>
      <c r="N133" s="2"/>
      <c r="O133" s="2"/>
      <c r="P133" s="2"/>
      <c r="Q133" s="2"/>
      <c r="R133" s="2"/>
    </row>
    <row r="134" spans="1:18" x14ac:dyDescent="0.25">
      <c r="A134" s="2"/>
      <c r="B134" s="2"/>
      <c r="C134" s="2"/>
      <c r="D134" s="2"/>
      <c r="E134" s="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</row>
    <row r="135" spans="1:18" x14ac:dyDescent="0.25">
      <c r="A135" s="2"/>
      <c r="B135" s="2"/>
      <c r="C135" s="2"/>
      <c r="D135" s="2"/>
      <c r="E135" s="2"/>
      <c r="F135" s="2"/>
      <c r="G135" s="2"/>
      <c r="H135" s="2"/>
      <c r="I135" s="2"/>
      <c r="J135" s="2"/>
      <c r="K135" s="2"/>
      <c r="L135" s="2"/>
      <c r="M135" s="2"/>
      <c r="N135" s="2"/>
      <c r="O135" s="2"/>
      <c r="P135" s="2"/>
      <c r="Q135" s="2"/>
      <c r="R135" s="2"/>
    </row>
    <row r="136" spans="1:18" x14ac:dyDescent="0.25">
      <c r="A136" s="2"/>
      <c r="B136" s="2"/>
      <c r="C136" s="2"/>
      <c r="D136" s="2"/>
      <c r="E136" s="2"/>
      <c r="F136" s="2"/>
      <c r="G136" s="2"/>
      <c r="H136" s="2"/>
      <c r="I136" s="2"/>
      <c r="J136" s="2"/>
      <c r="K136" s="2"/>
      <c r="L136" s="2"/>
      <c r="M136" s="2"/>
      <c r="N136" s="2"/>
      <c r="O136" s="2"/>
      <c r="P136" s="2"/>
      <c r="Q136" s="2"/>
      <c r="R136" s="2"/>
    </row>
    <row r="137" spans="1:18" x14ac:dyDescent="0.25">
      <c r="A137" s="2"/>
      <c r="B137" s="2"/>
      <c r="C137" s="2"/>
      <c r="D137" s="2"/>
      <c r="E137" s="2"/>
      <c r="F137" s="2"/>
      <c r="G137" s="2"/>
      <c r="H137" s="2"/>
      <c r="I137" s="2"/>
      <c r="J137" s="2"/>
      <c r="K137" s="2"/>
      <c r="L137" s="2"/>
      <c r="M137" s="2"/>
      <c r="N137" s="2"/>
      <c r="O137" s="2"/>
      <c r="P137" s="2"/>
      <c r="Q137" s="2"/>
      <c r="R137" s="2"/>
    </row>
    <row r="138" spans="1:18" x14ac:dyDescent="0.25">
      <c r="A138" s="2"/>
      <c r="B138" s="2"/>
      <c r="C138" s="2"/>
      <c r="D138" s="2"/>
      <c r="E138" s="2"/>
      <c r="F138" s="2"/>
      <c r="G138" s="2"/>
      <c r="H138" s="2"/>
      <c r="I138" s="2"/>
      <c r="J138" s="2"/>
      <c r="K138" s="2"/>
      <c r="L138" s="2"/>
      <c r="M138" s="2"/>
      <c r="N138" s="2"/>
      <c r="O138" s="2"/>
      <c r="P138" s="2"/>
      <c r="Q138" s="2"/>
      <c r="R138" s="2"/>
    </row>
    <row r="139" spans="1:18" x14ac:dyDescent="0.25">
      <c r="A139" s="2"/>
      <c r="B139" s="2"/>
      <c r="C139" s="2"/>
      <c r="D139" s="2"/>
      <c r="E139" s="2"/>
      <c r="F139" s="2"/>
      <c r="G139" s="2"/>
      <c r="H139" s="2"/>
      <c r="I139" s="2"/>
      <c r="J139" s="2"/>
      <c r="K139" s="2"/>
      <c r="L139" s="2"/>
      <c r="M139" s="2"/>
      <c r="N139" s="2"/>
      <c r="O139" s="2"/>
      <c r="P139" s="2"/>
      <c r="Q139" s="2"/>
      <c r="R139" s="2"/>
    </row>
    <row r="140" spans="1:18" x14ac:dyDescent="0.25">
      <c r="A140" s="2"/>
      <c r="B140" s="2"/>
      <c r="C140" s="2"/>
      <c r="D140" s="2"/>
      <c r="E140" s="2"/>
      <c r="F140" s="2"/>
      <c r="G140" s="2"/>
      <c r="H140" s="2"/>
      <c r="I140" s="2"/>
      <c r="J140" s="2"/>
      <c r="K140" s="2"/>
      <c r="L140" s="2"/>
      <c r="M140" s="2"/>
      <c r="N140" s="2"/>
      <c r="O140" s="2"/>
      <c r="P140" s="2"/>
      <c r="Q140" s="2"/>
      <c r="R140" s="2"/>
    </row>
    <row r="141" spans="1:18" x14ac:dyDescent="0.25">
      <c r="A141" s="2"/>
      <c r="B141" s="2"/>
      <c r="C141" s="2"/>
      <c r="D141" s="2"/>
      <c r="E141" s="2"/>
      <c r="F141" s="2"/>
      <c r="G141" s="2"/>
      <c r="H141" s="2"/>
      <c r="I141" s="2"/>
      <c r="J141" s="2"/>
      <c r="K141" s="2"/>
      <c r="L141" s="2"/>
      <c r="M141" s="2"/>
      <c r="N141" s="2"/>
      <c r="O141" s="2"/>
      <c r="P141" s="2"/>
      <c r="Q141" s="2"/>
      <c r="R141" s="2"/>
    </row>
    <row r="142" spans="1:18" x14ac:dyDescent="0.25">
      <c r="A142" s="2"/>
      <c r="B142" s="2"/>
      <c r="C142" s="2"/>
      <c r="D142" s="2"/>
      <c r="E142" s="2"/>
      <c r="F142" s="2"/>
      <c r="G142" s="2"/>
      <c r="H142" s="2"/>
      <c r="I142" s="2"/>
      <c r="J142" s="2"/>
      <c r="K142" s="2"/>
      <c r="L142" s="2"/>
      <c r="M142" s="2"/>
      <c r="N142" s="2"/>
      <c r="O142" s="2"/>
      <c r="P142" s="2"/>
      <c r="Q142" s="2"/>
      <c r="R142" s="2"/>
    </row>
    <row r="143" spans="1:18" x14ac:dyDescent="0.25">
      <c r="A143" s="2"/>
      <c r="B143" s="2"/>
      <c r="C143" s="2"/>
      <c r="D143" s="2"/>
      <c r="E143" s="2"/>
      <c r="F143" s="2"/>
      <c r="G143" s="2"/>
      <c r="H143" s="2"/>
      <c r="I143" s="2"/>
      <c r="J143" s="2"/>
      <c r="K143" s="2"/>
      <c r="L143" s="2"/>
      <c r="M143" s="2"/>
      <c r="N143" s="2"/>
      <c r="O143" s="2"/>
      <c r="P143" s="2"/>
      <c r="Q143" s="2"/>
      <c r="R143" s="2"/>
    </row>
    <row r="144" spans="1:18" x14ac:dyDescent="0.25">
      <c r="A144" s="2"/>
      <c r="B144" s="2"/>
      <c r="C144" s="2"/>
      <c r="D144" s="2"/>
      <c r="E144" s="2"/>
      <c r="F144" s="2"/>
      <c r="G144" s="2"/>
      <c r="H144" s="2"/>
      <c r="I144" s="2"/>
      <c r="J144" s="2"/>
      <c r="K144" s="2"/>
      <c r="L144" s="2"/>
      <c r="M144" s="2"/>
      <c r="N144" s="2"/>
      <c r="O144" s="2"/>
      <c r="P144" s="2"/>
      <c r="Q144" s="2"/>
      <c r="R144" s="2"/>
    </row>
    <row r="145" spans="1:18" x14ac:dyDescent="0.25">
      <c r="A145" s="2"/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2"/>
      <c r="N145" s="2"/>
      <c r="O145" s="2"/>
      <c r="P145" s="2"/>
      <c r="Q145" s="2"/>
      <c r="R145" s="2"/>
    </row>
    <row r="146" spans="1:18" x14ac:dyDescent="0.25">
      <c r="A146" s="2"/>
      <c r="B146" s="2"/>
      <c r="C146" s="2"/>
      <c r="D146" s="2"/>
      <c r="E146" s="2"/>
      <c r="F146" s="2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x14ac:dyDescent="0.25">
      <c r="A147" s="2"/>
      <c r="B147" s="2"/>
      <c r="C147" s="2"/>
      <c r="D147" s="2"/>
      <c r="E147" s="2"/>
      <c r="F147" s="2"/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x14ac:dyDescent="0.25">
      <c r="A148" s="2"/>
      <c r="B148" s="2"/>
      <c r="C148" s="2"/>
      <c r="D148" s="2"/>
      <c r="E148" s="2"/>
      <c r="F148" s="2"/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x14ac:dyDescent="0.25">
      <c r="A149" s="2"/>
      <c r="B149" s="2"/>
      <c r="C149" s="2"/>
      <c r="D149" s="2"/>
      <c r="E149" s="2"/>
      <c r="F149" s="2"/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x14ac:dyDescent="0.25">
      <c r="A150" s="2"/>
      <c r="B150" s="2"/>
      <c r="C150" s="2"/>
      <c r="D150" s="2"/>
      <c r="E150" s="2"/>
      <c r="F150" s="2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x14ac:dyDescent="0.25">
      <c r="A151" s="2"/>
      <c r="B151" s="2"/>
      <c r="C151" s="2"/>
      <c r="D151" s="2"/>
      <c r="E151" s="2"/>
      <c r="F151" s="2"/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x14ac:dyDescent="0.25">
      <c r="A152" s="2"/>
      <c r="B152" s="2"/>
      <c r="C152" s="2"/>
      <c r="D152" s="2"/>
      <c r="E152" s="2"/>
      <c r="F152" s="2"/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x14ac:dyDescent="0.25">
      <c r="A153" s="2"/>
      <c r="B153" s="2"/>
      <c r="C153" s="2"/>
      <c r="D153" s="2"/>
      <c r="E153" s="2"/>
      <c r="F153" s="2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x14ac:dyDescent="0.25">
      <c r="A154" s="2"/>
      <c r="B154" s="2"/>
      <c r="C154" s="2"/>
      <c r="D154" s="2"/>
      <c r="E154" s="2"/>
      <c r="F154" s="2"/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x14ac:dyDescent="0.25">
      <c r="A155" s="2"/>
      <c r="B155" s="2"/>
      <c r="C155" s="2"/>
      <c r="D155" s="2"/>
      <c r="E155" s="2"/>
      <c r="F155" s="2"/>
      <c r="G155" s="2"/>
      <c r="H155" s="2"/>
      <c r="I155" s="2"/>
      <c r="J155" s="2"/>
      <c r="K155" s="2"/>
      <c r="L155" s="2"/>
      <c r="M155" s="2"/>
      <c r="N155" s="2"/>
      <c r="O155" s="2"/>
      <c r="P155" s="2"/>
      <c r="Q155" s="2"/>
      <c r="R155" s="2"/>
    </row>
    <row r="156" spans="1:18" x14ac:dyDescent="0.25">
      <c r="A156" s="2"/>
      <c r="B156" s="2"/>
      <c r="C156" s="2"/>
      <c r="D156" s="2"/>
      <c r="E156" s="2"/>
      <c r="F156" s="2"/>
      <c r="G156" s="2"/>
      <c r="H156" s="2"/>
      <c r="I156" s="2"/>
      <c r="J156" s="2"/>
      <c r="K156" s="2"/>
      <c r="L156" s="2"/>
      <c r="M156" s="2"/>
      <c r="N156" s="2"/>
      <c r="O156" s="2"/>
      <c r="P156" s="2"/>
      <c r="Q156" s="2"/>
      <c r="R156" s="2"/>
    </row>
    <row r="157" spans="1:18" x14ac:dyDescent="0.25">
      <c r="A157" s="2"/>
      <c r="B157" s="2"/>
      <c r="C157" s="2"/>
      <c r="D157" s="2"/>
      <c r="E157" s="2"/>
      <c r="F157" s="2"/>
      <c r="G157" s="2"/>
      <c r="H157" s="2"/>
      <c r="I157" s="2"/>
      <c r="J157" s="2"/>
      <c r="K157" s="2"/>
      <c r="L157" s="2"/>
      <c r="M157" s="2"/>
      <c r="N157" s="2"/>
      <c r="O157" s="2"/>
      <c r="P157" s="2"/>
      <c r="Q157" s="2"/>
      <c r="R157" s="2"/>
    </row>
    <row r="158" spans="1:18" x14ac:dyDescent="0.25">
      <c r="A158" s="2"/>
      <c r="B158" s="2"/>
      <c r="C158" s="2"/>
      <c r="D158" s="2"/>
      <c r="E158" s="2"/>
      <c r="F158" s="2"/>
      <c r="G158" s="2"/>
      <c r="H158" s="2"/>
      <c r="I158" s="2"/>
      <c r="J158" s="2"/>
      <c r="K158" s="2"/>
      <c r="L158" s="2"/>
      <c r="M158" s="2"/>
      <c r="N158" s="2"/>
      <c r="O158" s="2"/>
      <c r="P158" s="2"/>
      <c r="Q158" s="2"/>
      <c r="R158" s="2"/>
    </row>
    <row r="159" spans="1:18" x14ac:dyDescent="0.25">
      <c r="A159" s="2"/>
      <c r="B159" s="2"/>
      <c r="C159" s="2"/>
      <c r="D159" s="2"/>
      <c r="E159" s="2"/>
      <c r="F159" s="2"/>
      <c r="G159" s="2"/>
      <c r="H159" s="2"/>
      <c r="I159" s="2"/>
      <c r="J159" s="2"/>
      <c r="K159" s="2"/>
      <c r="L159" s="2"/>
      <c r="M159" s="2"/>
      <c r="N159" s="2"/>
      <c r="O159" s="2"/>
      <c r="P159" s="2"/>
      <c r="Q159" s="2"/>
      <c r="R159" s="2"/>
    </row>
    <row r="160" spans="1:18" x14ac:dyDescent="0.25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  <c r="R160" s="2"/>
    </row>
    <row r="161" spans="1:18" x14ac:dyDescent="0.25">
      <c r="A161" s="2"/>
      <c r="B161" s="2"/>
      <c r="C161" s="2"/>
      <c r="D161" s="2"/>
      <c r="E161" s="2"/>
      <c r="F161" s="2"/>
      <c r="G161" s="2"/>
      <c r="H161" s="2"/>
      <c r="I161" s="2"/>
      <c r="J161" s="2"/>
      <c r="K161" s="2"/>
      <c r="L161" s="2"/>
      <c r="M161" s="2"/>
      <c r="N161" s="2"/>
      <c r="O161" s="2"/>
      <c r="P161" s="2"/>
      <c r="Q161" s="2"/>
      <c r="R161" s="2"/>
    </row>
    <row r="162" spans="1:18" x14ac:dyDescent="0.25">
      <c r="A162" s="2"/>
      <c r="B162" s="2"/>
      <c r="C162" s="2"/>
      <c r="D162" s="2"/>
      <c r="E162" s="2"/>
      <c r="F162" s="2"/>
      <c r="G162" s="2"/>
      <c r="H162" s="2"/>
      <c r="I162" s="2"/>
      <c r="J162" s="2"/>
      <c r="K162" s="2"/>
      <c r="L162" s="2"/>
      <c r="M162" s="2"/>
      <c r="N162" s="2"/>
      <c r="O162" s="2"/>
      <c r="P162" s="2"/>
      <c r="Q162" s="2"/>
      <c r="R162" s="2"/>
    </row>
    <row r="163" spans="1:18" x14ac:dyDescent="0.25">
      <c r="A163" s="2"/>
      <c r="B163" s="2"/>
      <c r="C163" s="2"/>
      <c r="D163" s="2"/>
      <c r="E163" s="2"/>
      <c r="F163" s="2"/>
      <c r="G163" s="2"/>
      <c r="H163" s="2"/>
      <c r="I163" s="2"/>
      <c r="J163" s="2"/>
      <c r="K163" s="2"/>
      <c r="L163" s="2"/>
      <c r="M163" s="2"/>
      <c r="N163" s="2"/>
      <c r="O163" s="2"/>
      <c r="P163" s="2"/>
      <c r="Q163" s="2"/>
      <c r="R163" s="2"/>
    </row>
    <row r="164" spans="1:18" x14ac:dyDescent="0.25">
      <c r="A164" s="2"/>
      <c r="B164" s="2"/>
      <c r="C164" s="2"/>
      <c r="D164" s="2"/>
      <c r="E164" s="2"/>
      <c r="F164" s="2"/>
      <c r="G164" s="2"/>
      <c r="H164" s="2"/>
      <c r="I164" s="2"/>
      <c r="J164" s="2"/>
      <c r="K164" s="2"/>
      <c r="L164" s="2"/>
      <c r="M164" s="2"/>
      <c r="N164" s="2"/>
      <c r="O164" s="2"/>
      <c r="P164" s="2"/>
      <c r="Q164" s="2"/>
      <c r="R164" s="2"/>
    </row>
    <row r="165" spans="1:18" x14ac:dyDescent="0.25">
      <c r="A165" s="2"/>
      <c r="B165" s="2"/>
      <c r="C165" s="2"/>
      <c r="D165" s="2"/>
      <c r="E165" s="2"/>
      <c r="F165" s="2"/>
      <c r="G165" s="2"/>
      <c r="H165" s="2"/>
      <c r="I165" s="2"/>
      <c r="J165" s="2"/>
      <c r="K165" s="2"/>
      <c r="L165" s="2"/>
      <c r="M165" s="2"/>
      <c r="N165" s="2"/>
      <c r="O165" s="2"/>
      <c r="P165" s="2"/>
      <c r="Q165" s="2"/>
      <c r="R165" s="2"/>
    </row>
    <row r="166" spans="1:18" x14ac:dyDescent="0.25">
      <c r="A166" s="2"/>
      <c r="B166" s="2"/>
      <c r="C166" s="2"/>
      <c r="D166" s="2"/>
      <c r="E166" s="2"/>
      <c r="F166" s="2"/>
      <c r="G166" s="2"/>
      <c r="H166" s="2"/>
      <c r="I166" s="2"/>
      <c r="J166" s="2"/>
      <c r="K166" s="2"/>
      <c r="L166" s="2"/>
      <c r="M166" s="2"/>
      <c r="N166" s="2"/>
      <c r="O166" s="2"/>
      <c r="P166" s="2"/>
      <c r="Q166" s="2"/>
      <c r="R166" s="2"/>
    </row>
    <row r="167" spans="1:18" x14ac:dyDescent="0.25">
      <c r="A167" s="2"/>
      <c r="B167" s="2"/>
      <c r="C167" s="2"/>
      <c r="D167" s="2"/>
      <c r="E167" s="2"/>
      <c r="F167" s="2"/>
      <c r="G167" s="2"/>
      <c r="H167" s="2"/>
      <c r="I167" s="2"/>
      <c r="J167" s="2"/>
      <c r="K167" s="2"/>
      <c r="L167" s="2"/>
      <c r="M167" s="2"/>
      <c r="N167" s="2"/>
      <c r="O167" s="2"/>
      <c r="P167" s="2"/>
      <c r="Q167" s="2"/>
      <c r="R167" s="2"/>
    </row>
    <row r="168" spans="1:18" x14ac:dyDescent="0.25">
      <c r="A168" s="2"/>
      <c r="B168" s="2"/>
      <c r="C168" s="2"/>
      <c r="D168" s="2"/>
      <c r="E168" s="2"/>
      <c r="F168" s="2"/>
      <c r="G168" s="2"/>
      <c r="H168" s="2"/>
      <c r="I168" s="2"/>
      <c r="J168" s="2"/>
      <c r="K168" s="2"/>
      <c r="L168" s="2"/>
      <c r="M168" s="2"/>
      <c r="N168" s="2"/>
      <c r="O168" s="2"/>
      <c r="P168" s="2"/>
      <c r="Q168" s="2"/>
      <c r="R168" s="2"/>
    </row>
    <row r="169" spans="1:18" x14ac:dyDescent="0.25">
      <c r="A169" s="2"/>
      <c r="B169" s="2"/>
      <c r="C169" s="2"/>
      <c r="D169" s="2"/>
      <c r="E169" s="2"/>
      <c r="F169" s="2"/>
      <c r="G169" s="2"/>
      <c r="H169" s="2"/>
      <c r="I169" s="2"/>
      <c r="J169" s="2"/>
      <c r="K169" s="2"/>
      <c r="L169" s="2"/>
      <c r="M169" s="2"/>
      <c r="N169" s="2"/>
      <c r="O169" s="2"/>
      <c r="P169" s="2"/>
      <c r="Q169" s="2"/>
      <c r="R169" s="2"/>
    </row>
    <row r="170" spans="1:18" x14ac:dyDescent="0.25">
      <c r="A170" s="2"/>
      <c r="B170" s="2"/>
      <c r="C170" s="2"/>
      <c r="D170" s="2"/>
      <c r="E170" s="2"/>
      <c r="F170" s="2"/>
      <c r="G170" s="2"/>
      <c r="H170" s="2"/>
      <c r="I170" s="2"/>
      <c r="J170" s="2"/>
      <c r="K170" s="2"/>
      <c r="L170" s="2"/>
      <c r="M170" s="2"/>
      <c r="N170" s="2"/>
      <c r="O170" s="2"/>
      <c r="P170" s="2"/>
      <c r="Q170" s="2"/>
      <c r="R170" s="2"/>
    </row>
    <row r="171" spans="1:18" x14ac:dyDescent="0.25">
      <c r="A171" s="2"/>
      <c r="B171" s="2"/>
      <c r="C171" s="2"/>
      <c r="D171" s="2"/>
      <c r="E171" s="2"/>
      <c r="F171" s="2"/>
      <c r="G171" s="2"/>
      <c r="H171" s="2"/>
      <c r="I171" s="2"/>
      <c r="J171" s="2"/>
      <c r="K171" s="2"/>
      <c r="L171" s="2"/>
      <c r="M171" s="2"/>
      <c r="N171" s="2"/>
      <c r="O171" s="2"/>
      <c r="P171" s="2"/>
      <c r="Q171" s="2"/>
      <c r="R171" s="2"/>
    </row>
    <row r="172" spans="1:18" x14ac:dyDescent="0.25">
      <c r="A172" s="2"/>
      <c r="B172" s="2"/>
      <c r="C172" s="2"/>
      <c r="D172" s="2"/>
      <c r="E172" s="2"/>
      <c r="F172" s="2"/>
      <c r="G172" s="2"/>
      <c r="H172" s="2"/>
      <c r="I172" s="2"/>
      <c r="J172" s="2"/>
      <c r="K172" s="2"/>
      <c r="L172" s="2"/>
      <c r="M172" s="2"/>
      <c r="N172" s="2"/>
      <c r="O172" s="2"/>
      <c r="P172" s="2"/>
      <c r="Q172" s="2"/>
      <c r="R172" s="2"/>
    </row>
    <row r="173" spans="1:18" x14ac:dyDescent="0.25">
      <c r="A173" s="2"/>
      <c r="B173" s="2"/>
      <c r="C173" s="2"/>
      <c r="D173" s="2"/>
      <c r="E173" s="2"/>
      <c r="F173" s="2"/>
      <c r="G173" s="2"/>
      <c r="H173" s="2"/>
      <c r="I173" s="2"/>
      <c r="J173" s="2"/>
      <c r="K173" s="2"/>
      <c r="L173" s="2"/>
      <c r="M173" s="2"/>
      <c r="N173" s="2"/>
      <c r="O173" s="2"/>
      <c r="P173" s="2"/>
      <c r="Q173" s="2"/>
      <c r="R173" s="2"/>
    </row>
    <row r="174" spans="1:18" x14ac:dyDescent="0.25">
      <c r="A174" s="2"/>
      <c r="B174" s="2"/>
      <c r="C174" s="2"/>
      <c r="D174" s="2"/>
      <c r="E174" s="2"/>
      <c r="F174" s="2"/>
      <c r="G174" s="2"/>
      <c r="H174" s="2"/>
      <c r="I174" s="2"/>
      <c r="J174" s="2"/>
      <c r="K174" s="2"/>
      <c r="L174" s="2"/>
      <c r="M174" s="2"/>
      <c r="N174" s="2"/>
      <c r="O174" s="2"/>
      <c r="P174" s="2"/>
      <c r="Q174" s="2"/>
      <c r="R174" s="2"/>
    </row>
    <row r="175" spans="1:18" x14ac:dyDescent="0.25">
      <c r="A175" s="2"/>
      <c r="B175" s="2"/>
      <c r="C175" s="2"/>
      <c r="D175" s="2"/>
      <c r="E175" s="2"/>
      <c r="F175" s="2"/>
      <c r="G175" s="2"/>
      <c r="H175" s="2"/>
      <c r="I175" s="2"/>
      <c r="J175" s="2"/>
      <c r="K175" s="2"/>
      <c r="L175" s="2"/>
      <c r="M175" s="2"/>
      <c r="N175" s="2"/>
      <c r="O175" s="2"/>
      <c r="P175" s="2"/>
      <c r="Q175" s="2"/>
      <c r="R175" s="2"/>
    </row>
    <row r="176" spans="1:18" x14ac:dyDescent="0.25">
      <c r="A176" s="2"/>
      <c r="B176" s="2"/>
      <c r="C176" s="2"/>
      <c r="D176" s="2"/>
      <c r="E176" s="2"/>
      <c r="F176" s="2"/>
      <c r="G176" s="2"/>
      <c r="H176" s="2"/>
      <c r="I176" s="2"/>
      <c r="J176" s="2"/>
      <c r="K176" s="2"/>
      <c r="L176" s="2"/>
      <c r="M176" s="2"/>
      <c r="N176" s="2"/>
      <c r="O176" s="2"/>
      <c r="P176" s="2"/>
      <c r="Q176" s="2"/>
      <c r="R176" s="2"/>
    </row>
    <row r="177" spans="1:18" x14ac:dyDescent="0.25">
      <c r="A177" s="2"/>
      <c r="B177" s="2"/>
      <c r="C177" s="2"/>
      <c r="D177" s="2"/>
      <c r="E177" s="2"/>
      <c r="F177" s="2"/>
      <c r="G177" s="2"/>
      <c r="H177" s="2"/>
      <c r="I177" s="2"/>
      <c r="J177" s="2"/>
      <c r="K177" s="2"/>
      <c r="L177" s="2"/>
      <c r="M177" s="2"/>
      <c r="N177" s="2"/>
      <c r="O177" s="2"/>
      <c r="P177" s="2"/>
      <c r="Q177" s="2"/>
      <c r="R177" s="2"/>
    </row>
    <row r="178" spans="1:18" x14ac:dyDescent="0.25">
      <c r="A178" s="2"/>
      <c r="B178" s="2"/>
      <c r="C178" s="2"/>
      <c r="D178" s="2"/>
      <c r="E178" s="2"/>
      <c r="F178" s="2"/>
      <c r="G178" s="2"/>
      <c r="H178" s="2"/>
      <c r="I178" s="2"/>
      <c r="J178" s="2"/>
      <c r="K178" s="2"/>
      <c r="L178" s="2"/>
      <c r="M178" s="2"/>
      <c r="N178" s="2"/>
      <c r="O178" s="2"/>
      <c r="P178" s="2"/>
      <c r="Q178" s="2"/>
      <c r="R178" s="2"/>
    </row>
    <row r="179" spans="1:18" x14ac:dyDescent="0.25">
      <c r="A179" s="2"/>
      <c r="B179" s="2"/>
      <c r="C179" s="2"/>
      <c r="D179" s="2"/>
      <c r="E179" s="2"/>
      <c r="F179" s="2"/>
      <c r="G179" s="2"/>
      <c r="H179" s="2"/>
      <c r="I179" s="2"/>
      <c r="J179" s="2"/>
      <c r="K179" s="2"/>
      <c r="L179" s="2"/>
      <c r="M179" s="2"/>
      <c r="N179" s="2"/>
      <c r="O179" s="2"/>
      <c r="P179" s="2"/>
      <c r="Q179" s="2"/>
      <c r="R179" s="2"/>
    </row>
    <row r="180" spans="1:18" x14ac:dyDescent="0.25">
      <c r="A180" s="2"/>
      <c r="B180" s="2"/>
      <c r="C180" s="2"/>
      <c r="D180" s="2"/>
      <c r="E180" s="2"/>
      <c r="F180" s="2"/>
      <c r="G180" s="2"/>
      <c r="H180" s="2"/>
      <c r="I180" s="2"/>
      <c r="J180" s="2"/>
      <c r="K180" s="2"/>
      <c r="L180" s="2"/>
      <c r="M180" s="2"/>
      <c r="N180" s="2"/>
      <c r="O180" s="2"/>
      <c r="P180" s="2"/>
      <c r="Q180" s="2"/>
      <c r="R180" s="2"/>
    </row>
    <row r="181" spans="1:18" x14ac:dyDescent="0.25">
      <c r="A181" s="2"/>
      <c r="B181" s="2"/>
      <c r="C181" s="2"/>
      <c r="D181" s="2"/>
      <c r="E181" s="2"/>
      <c r="F181" s="2"/>
      <c r="G181" s="2"/>
      <c r="H181" s="2"/>
      <c r="I181" s="2"/>
      <c r="J181" s="2"/>
      <c r="K181" s="2"/>
      <c r="L181" s="2"/>
      <c r="M181" s="2"/>
      <c r="N181" s="2"/>
      <c r="O181" s="2"/>
      <c r="P181" s="2"/>
      <c r="Q181" s="2"/>
      <c r="R181" s="2"/>
    </row>
    <row r="182" spans="1:18" x14ac:dyDescent="0.25">
      <c r="A182" s="2"/>
      <c r="B182" s="2"/>
      <c r="C182" s="2"/>
      <c r="D182" s="2"/>
      <c r="E182" s="2"/>
      <c r="F182" s="2"/>
      <c r="G182" s="2"/>
      <c r="H182" s="2"/>
      <c r="I182" s="2"/>
      <c r="J182" s="2"/>
      <c r="K182" s="2"/>
      <c r="L182" s="2"/>
      <c r="M182" s="2"/>
      <c r="N182" s="2"/>
      <c r="O182" s="2"/>
      <c r="P182" s="2"/>
      <c r="Q182" s="2"/>
      <c r="R182" s="2"/>
    </row>
    <row r="183" spans="1:18" x14ac:dyDescent="0.25">
      <c r="A183" s="2"/>
      <c r="B183" s="2"/>
      <c r="C183" s="2"/>
      <c r="D183" s="2"/>
      <c r="E183" s="2"/>
      <c r="F183" s="2"/>
      <c r="G183" s="2"/>
      <c r="H183" s="2"/>
      <c r="I183" s="2"/>
      <c r="J183" s="2"/>
      <c r="K183" s="2"/>
      <c r="L183" s="2"/>
      <c r="M183" s="2"/>
      <c r="N183" s="2"/>
      <c r="O183" s="2"/>
      <c r="P183" s="2"/>
      <c r="Q183" s="2"/>
      <c r="R183" s="2"/>
    </row>
    <row r="184" spans="1:18" x14ac:dyDescent="0.25">
      <c r="A184" s="2"/>
      <c r="B184" s="2"/>
      <c r="C184" s="2"/>
      <c r="D184" s="2"/>
      <c r="E184" s="2"/>
      <c r="F184" s="2"/>
      <c r="G184" s="2"/>
      <c r="H184" s="2"/>
      <c r="I184" s="2"/>
      <c r="J184" s="2"/>
      <c r="K184" s="2"/>
      <c r="L184" s="2"/>
      <c r="M184" s="2"/>
      <c r="N184" s="2"/>
      <c r="O184" s="2"/>
      <c r="P184" s="2"/>
      <c r="Q184" s="2"/>
      <c r="R184" s="2"/>
    </row>
    <row r="185" spans="1:18" x14ac:dyDescent="0.25">
      <c r="A185" s="2"/>
      <c r="B185" s="2"/>
      <c r="C185" s="2"/>
      <c r="D185" s="2"/>
      <c r="E185" s="2"/>
      <c r="F185" s="2"/>
      <c r="G185" s="2"/>
      <c r="H185" s="2"/>
      <c r="I185" s="2"/>
      <c r="J185" s="2"/>
      <c r="K185" s="2"/>
      <c r="L185" s="2"/>
      <c r="M185" s="2"/>
      <c r="N185" s="2"/>
      <c r="O185" s="2"/>
      <c r="P185" s="2"/>
      <c r="Q185" s="2"/>
      <c r="R185" s="2"/>
    </row>
    <row r="186" spans="1:18" x14ac:dyDescent="0.25">
      <c r="A186" s="2"/>
      <c r="B186" s="2"/>
      <c r="C186" s="2"/>
      <c r="D186" s="2"/>
      <c r="E186" s="2"/>
      <c r="F186" s="2"/>
      <c r="G186" s="2"/>
      <c r="H186" s="2"/>
      <c r="I186" s="2"/>
      <c r="J186" s="2"/>
      <c r="K186" s="2"/>
      <c r="L186" s="2"/>
      <c r="M186" s="2"/>
      <c r="N186" s="2"/>
      <c r="O186" s="2"/>
      <c r="P186" s="2"/>
      <c r="Q186" s="2"/>
      <c r="R186" s="2"/>
    </row>
    <row r="187" spans="1:18" x14ac:dyDescent="0.25">
      <c r="A187" s="2"/>
      <c r="B187" s="2"/>
      <c r="C187" s="2"/>
      <c r="D187" s="2"/>
      <c r="E187" s="2"/>
      <c r="F187" s="2"/>
      <c r="G187" s="2"/>
      <c r="H187" s="2"/>
      <c r="I187" s="2"/>
      <c r="J187" s="2"/>
      <c r="K187" s="2"/>
      <c r="L187" s="2"/>
      <c r="M187" s="2"/>
      <c r="N187" s="2"/>
      <c r="O187" s="2"/>
      <c r="P187" s="2"/>
      <c r="Q187" s="2"/>
      <c r="R187" s="2"/>
    </row>
    <row r="188" spans="1:18" x14ac:dyDescent="0.25">
      <c r="A188" s="2"/>
      <c r="B188" s="2"/>
      <c r="C188" s="2"/>
      <c r="D188" s="2"/>
      <c r="E188" s="2"/>
      <c r="F188" s="2"/>
      <c r="G188" s="2"/>
      <c r="H188" s="2"/>
      <c r="I188" s="2"/>
      <c r="J188" s="2"/>
      <c r="K188" s="2"/>
      <c r="L188" s="2"/>
      <c r="M188" s="2"/>
      <c r="N188" s="2"/>
      <c r="O188" s="2"/>
      <c r="P188" s="2"/>
      <c r="Q188" s="2"/>
      <c r="R188" s="2"/>
    </row>
    <row r="189" spans="1:18" x14ac:dyDescent="0.25">
      <c r="A189" s="2"/>
      <c r="B189" s="2"/>
      <c r="C189" s="2"/>
      <c r="D189" s="2"/>
      <c r="E189" s="2"/>
      <c r="F189" s="2"/>
      <c r="G189" s="2"/>
      <c r="H189" s="2"/>
      <c r="I189" s="2"/>
      <c r="J189" s="2"/>
      <c r="K189" s="2"/>
      <c r="L189" s="2"/>
      <c r="M189" s="2"/>
      <c r="N189" s="2"/>
      <c r="O189" s="2"/>
      <c r="P189" s="2"/>
      <c r="Q189" s="2"/>
      <c r="R189" s="2"/>
    </row>
    <row r="190" spans="1:18" x14ac:dyDescent="0.25">
      <c r="A190" s="2"/>
      <c r="B190" s="2"/>
      <c r="C190" s="2"/>
      <c r="D190" s="2"/>
      <c r="E190" s="2"/>
      <c r="F190" s="2"/>
      <c r="G190" s="2"/>
      <c r="H190" s="2"/>
      <c r="I190" s="2"/>
      <c r="J190" s="2"/>
      <c r="K190" s="2"/>
      <c r="L190" s="2"/>
      <c r="M190" s="2"/>
      <c r="N190" s="2"/>
      <c r="O190" s="2"/>
      <c r="P190" s="2"/>
      <c r="Q190" s="2"/>
      <c r="R190" s="2"/>
    </row>
    <row r="191" spans="1:18" x14ac:dyDescent="0.25">
      <c r="A191" s="2"/>
      <c r="B191" s="2"/>
      <c r="C191" s="2"/>
      <c r="D191" s="2"/>
      <c r="E191" s="2"/>
      <c r="F191" s="2"/>
      <c r="G191" s="2"/>
      <c r="H191" s="2"/>
      <c r="I191" s="2"/>
      <c r="J191" s="2"/>
      <c r="K191" s="2"/>
      <c r="L191" s="2"/>
      <c r="M191" s="2"/>
      <c r="N191" s="2"/>
      <c r="O191" s="2"/>
      <c r="P191" s="2"/>
      <c r="Q191" s="2"/>
      <c r="R191" s="2"/>
    </row>
    <row r="192" spans="1:18" x14ac:dyDescent="0.25">
      <c r="A192" s="2"/>
      <c r="B192" s="2"/>
      <c r="C192" s="2"/>
      <c r="D192" s="2"/>
      <c r="E192" s="2"/>
      <c r="F192" s="2"/>
      <c r="G192" s="2"/>
      <c r="H192" s="2"/>
      <c r="I192" s="2"/>
      <c r="J192" s="2"/>
      <c r="K192" s="2"/>
      <c r="L192" s="2"/>
      <c r="M192" s="2"/>
      <c r="N192" s="2"/>
      <c r="O192" s="2"/>
      <c r="P192" s="2"/>
      <c r="Q192" s="2"/>
      <c r="R192" s="2"/>
    </row>
    <row r="193" spans="1:18" x14ac:dyDescent="0.25">
      <c r="A193" s="2"/>
      <c r="B193" s="2"/>
      <c r="C193" s="2"/>
      <c r="D193" s="2"/>
      <c r="E193" s="2"/>
      <c r="F193" s="2"/>
      <c r="G193" s="2"/>
      <c r="H193" s="2"/>
      <c r="I193" s="2"/>
      <c r="J193" s="2"/>
      <c r="K193" s="2"/>
      <c r="L193" s="2"/>
      <c r="M193" s="2"/>
      <c r="N193" s="2"/>
      <c r="O193" s="2"/>
      <c r="P193" s="2"/>
      <c r="Q193" s="2"/>
      <c r="R193" s="2"/>
    </row>
    <row r="194" spans="1:18" x14ac:dyDescent="0.25">
      <c r="A194" s="2"/>
      <c r="B194" s="2"/>
      <c r="C194" s="2"/>
      <c r="D194" s="2"/>
      <c r="E194" s="2"/>
      <c r="F194" s="2"/>
      <c r="G194" s="2"/>
      <c r="H194" s="2"/>
      <c r="I194" s="2"/>
      <c r="J194" s="2"/>
      <c r="K194" s="2"/>
      <c r="L194" s="2"/>
      <c r="M194" s="2"/>
      <c r="N194" s="2"/>
      <c r="O194" s="2"/>
      <c r="P194" s="2"/>
      <c r="Q194" s="2"/>
      <c r="R194" s="2"/>
    </row>
    <row r="195" spans="1:18" x14ac:dyDescent="0.25">
      <c r="A195" s="2"/>
      <c r="B195" s="2"/>
      <c r="C195" s="2"/>
      <c r="D195" s="2"/>
      <c r="E195" s="2"/>
      <c r="F195" s="2"/>
      <c r="G195" s="2"/>
      <c r="H195" s="2"/>
      <c r="I195" s="2"/>
      <c r="J195" s="2"/>
      <c r="K195" s="2"/>
      <c r="L195" s="2"/>
      <c r="M195" s="2"/>
      <c r="N195" s="2"/>
      <c r="O195" s="2"/>
      <c r="P195" s="2"/>
      <c r="Q195" s="2"/>
      <c r="R195" s="2"/>
    </row>
    <row r="196" spans="1:18" x14ac:dyDescent="0.25">
      <c r="A196" s="2"/>
      <c r="B196" s="2"/>
      <c r="C196" s="2"/>
      <c r="D196" s="2"/>
      <c r="E196" s="2"/>
      <c r="F196" s="2"/>
      <c r="G196" s="2"/>
      <c r="H196" s="2"/>
      <c r="I196" s="2"/>
      <c r="J196" s="2"/>
      <c r="K196" s="2"/>
      <c r="L196" s="2"/>
      <c r="M196" s="2"/>
      <c r="N196" s="2"/>
      <c r="O196" s="2"/>
      <c r="P196" s="2"/>
      <c r="Q196" s="2"/>
      <c r="R196" s="2"/>
    </row>
    <row r="197" spans="1:18" x14ac:dyDescent="0.25">
      <c r="A197" s="2"/>
      <c r="B197" s="2"/>
      <c r="C197" s="2"/>
      <c r="D197" s="2"/>
      <c r="E197" s="2"/>
      <c r="F197" s="2"/>
      <c r="G197" s="2"/>
      <c r="H197" s="2"/>
      <c r="I197" s="2"/>
      <c r="J197" s="2"/>
      <c r="K197" s="2"/>
      <c r="L197" s="2"/>
      <c r="M197" s="2"/>
      <c r="N197" s="2"/>
      <c r="O197" s="2"/>
      <c r="P197" s="2"/>
      <c r="Q197" s="2"/>
      <c r="R197" s="2"/>
    </row>
    <row r="198" spans="1:18" x14ac:dyDescent="0.25">
      <c r="A198" s="2"/>
      <c r="B198" s="2"/>
      <c r="C198" s="2"/>
      <c r="D198" s="2"/>
      <c r="E198" s="2"/>
      <c r="F198" s="2"/>
      <c r="G198" s="2"/>
      <c r="H198" s="2"/>
      <c r="I198" s="2"/>
      <c r="J198" s="2"/>
      <c r="K198" s="2"/>
      <c r="L198" s="2"/>
      <c r="M198" s="2"/>
      <c r="N198" s="2"/>
      <c r="O198" s="2"/>
      <c r="P198" s="2"/>
      <c r="Q198" s="2"/>
      <c r="R198" s="2"/>
    </row>
    <row r="199" spans="1:18" x14ac:dyDescent="0.25">
      <c r="A199" s="2"/>
      <c r="B199" s="2"/>
      <c r="C199" s="2"/>
      <c r="D199" s="2"/>
      <c r="E199" s="2"/>
      <c r="F199" s="2"/>
      <c r="G199" s="2"/>
      <c r="H199" s="2"/>
      <c r="I199" s="2"/>
      <c r="J199" s="2"/>
      <c r="K199" s="2"/>
      <c r="L199" s="2"/>
      <c r="M199" s="2"/>
      <c r="N199" s="2"/>
      <c r="O199" s="2"/>
      <c r="P199" s="2"/>
      <c r="Q199" s="2"/>
      <c r="R199" s="2"/>
    </row>
    <row r="200" spans="1:18" x14ac:dyDescent="0.25">
      <c r="A200" s="2"/>
      <c r="B200" s="2"/>
      <c r="C200" s="2"/>
      <c r="D200" s="2"/>
      <c r="E200" s="2"/>
      <c r="F200" s="2"/>
      <c r="G200" s="2"/>
      <c r="H200" s="2"/>
      <c r="I200" s="2"/>
      <c r="J200" s="2"/>
      <c r="K200" s="2"/>
      <c r="L200" s="2"/>
      <c r="M200" s="2"/>
      <c r="N200" s="2"/>
      <c r="O200" s="2"/>
      <c r="P200" s="2"/>
      <c r="Q200" s="2"/>
      <c r="R200" s="2"/>
    </row>
    <row r="201" spans="1:18" x14ac:dyDescent="0.25">
      <c r="A201" s="2"/>
      <c r="B201" s="2"/>
      <c r="C201" s="2"/>
      <c r="D201" s="2"/>
      <c r="E201" s="2"/>
      <c r="F201" s="2"/>
      <c r="G201" s="2"/>
      <c r="H201" s="2"/>
      <c r="I201" s="2"/>
      <c r="J201" s="2"/>
      <c r="K201" s="2"/>
      <c r="L201" s="2"/>
      <c r="M201" s="2"/>
      <c r="N201" s="2"/>
      <c r="O201" s="2"/>
      <c r="P201" s="2"/>
      <c r="Q201" s="2"/>
      <c r="R201" s="2"/>
    </row>
    <row r="202" spans="1:18" x14ac:dyDescent="0.25">
      <c r="A202" s="2"/>
      <c r="B202" s="2"/>
      <c r="C202" s="2"/>
      <c r="D202" s="2"/>
      <c r="E202" s="2"/>
      <c r="F202" s="2"/>
      <c r="G202" s="2"/>
      <c r="H202" s="2"/>
      <c r="I202" s="2"/>
      <c r="J202" s="2"/>
      <c r="K202" s="2"/>
      <c r="L202" s="2"/>
      <c r="M202" s="2"/>
      <c r="N202" s="2"/>
      <c r="O202" s="2"/>
      <c r="P202" s="2"/>
      <c r="Q202" s="2"/>
      <c r="R202" s="2"/>
    </row>
    <row r="203" spans="1:18" x14ac:dyDescent="0.25">
      <c r="A203" s="2"/>
      <c r="B203" s="2"/>
      <c r="C203" s="2"/>
      <c r="D203" s="2"/>
      <c r="E203" s="2"/>
      <c r="F203" s="2"/>
      <c r="G203" s="2"/>
      <c r="H203" s="2"/>
      <c r="I203" s="2"/>
      <c r="J203" s="2"/>
      <c r="K203" s="2"/>
      <c r="L203" s="2"/>
      <c r="M203" s="2"/>
      <c r="N203" s="2"/>
      <c r="O203" s="2"/>
      <c r="P203" s="2"/>
      <c r="Q203" s="2"/>
      <c r="R203" s="2"/>
    </row>
    <row r="204" spans="1:18" x14ac:dyDescent="0.25">
      <c r="A204" s="2"/>
      <c r="B204" s="2"/>
      <c r="C204" s="2"/>
      <c r="D204" s="2"/>
      <c r="E204" s="2"/>
      <c r="F204" s="2"/>
      <c r="G204" s="2"/>
      <c r="H204" s="2"/>
      <c r="I204" s="2"/>
      <c r="J204" s="2"/>
      <c r="K204" s="2"/>
      <c r="L204" s="2"/>
      <c r="M204" s="2"/>
      <c r="N204" s="2"/>
      <c r="O204" s="2"/>
      <c r="P204" s="2"/>
      <c r="Q204" s="2"/>
      <c r="R204" s="2"/>
    </row>
    <row r="205" spans="1:18" x14ac:dyDescent="0.25">
      <c r="A205" s="2"/>
      <c r="B205" s="2"/>
      <c r="C205" s="2"/>
      <c r="D205" s="2"/>
      <c r="E205" s="2"/>
      <c r="F205" s="2"/>
      <c r="G205" s="2"/>
      <c r="H205" s="2"/>
      <c r="I205" s="2"/>
      <c r="J205" s="2"/>
      <c r="K205" s="2"/>
      <c r="L205" s="2"/>
      <c r="M205" s="2"/>
      <c r="N205" s="2"/>
      <c r="O205" s="2"/>
      <c r="P205" s="2"/>
      <c r="Q205" s="2"/>
      <c r="R205" s="2"/>
    </row>
    <row r="206" spans="1:18" x14ac:dyDescent="0.25">
      <c r="A206" s="2"/>
      <c r="B206" s="2"/>
      <c r="C206" s="2"/>
      <c r="D206" s="2"/>
      <c r="E206" s="2"/>
      <c r="F206" s="2"/>
      <c r="G206" s="2"/>
      <c r="H206" s="2"/>
      <c r="I206" s="2"/>
      <c r="J206" s="2"/>
      <c r="K206" s="2"/>
      <c r="L206" s="2"/>
      <c r="M206" s="2"/>
      <c r="N206" s="2"/>
      <c r="O206" s="2"/>
      <c r="P206" s="2"/>
      <c r="Q206" s="2"/>
      <c r="R206" s="2"/>
    </row>
    <row r="207" spans="1:18" x14ac:dyDescent="0.25">
      <c r="A207" s="2"/>
      <c r="B207" s="2"/>
      <c r="C207" s="2"/>
      <c r="D207" s="2"/>
      <c r="E207" s="2"/>
      <c r="F207" s="2"/>
      <c r="G207" s="2"/>
      <c r="H207" s="2"/>
      <c r="I207" s="2"/>
      <c r="J207" s="2"/>
      <c r="K207" s="2"/>
      <c r="L207" s="2"/>
      <c r="M207" s="2"/>
      <c r="N207" s="2"/>
      <c r="O207" s="2"/>
      <c r="P207" s="2"/>
      <c r="Q207" s="2"/>
      <c r="R207" s="2"/>
    </row>
    <row r="208" spans="1:18" x14ac:dyDescent="0.25">
      <c r="A208" s="2"/>
      <c r="B208" s="2"/>
      <c r="C208" s="2"/>
      <c r="D208" s="2"/>
      <c r="E208" s="2"/>
      <c r="F208" s="2"/>
      <c r="G208" s="2"/>
      <c r="H208" s="2"/>
      <c r="I208" s="2"/>
      <c r="J208" s="2"/>
      <c r="K208" s="2"/>
      <c r="L208" s="2"/>
      <c r="M208" s="2"/>
      <c r="N208" s="2"/>
      <c r="O208" s="2"/>
      <c r="P208" s="2"/>
      <c r="Q208" s="2"/>
      <c r="R208" s="2"/>
    </row>
    <row r="209" spans="1:18" x14ac:dyDescent="0.25">
      <c r="A209" s="2"/>
      <c r="B209" s="2"/>
      <c r="C209" s="2"/>
      <c r="D209" s="2"/>
      <c r="E209" s="2"/>
      <c r="F209" s="2"/>
      <c r="G209" s="2"/>
      <c r="H209" s="2"/>
      <c r="I209" s="2"/>
      <c r="J209" s="2"/>
      <c r="K209" s="2"/>
      <c r="L209" s="2"/>
      <c r="M209" s="2"/>
      <c r="N209" s="2"/>
      <c r="O209" s="2"/>
      <c r="P209" s="2"/>
      <c r="Q209" s="2"/>
      <c r="R209" s="2"/>
    </row>
    <row r="210" spans="1:18" x14ac:dyDescent="0.25">
      <c r="A210" s="2"/>
      <c r="B210" s="2"/>
      <c r="C210" s="2"/>
      <c r="D210" s="2"/>
      <c r="E210" s="2"/>
      <c r="F210" s="2"/>
      <c r="G210" s="2"/>
      <c r="H210" s="2"/>
      <c r="I210" s="2"/>
      <c r="J210" s="2"/>
      <c r="K210" s="2"/>
      <c r="L210" s="2"/>
      <c r="M210" s="2"/>
      <c r="N210" s="2"/>
      <c r="O210" s="2"/>
      <c r="P210" s="2"/>
      <c r="Q210" s="2"/>
      <c r="R210" s="2"/>
    </row>
    <row r="211" spans="1:18" x14ac:dyDescent="0.25">
      <c r="A211" s="2"/>
      <c r="B211" s="2"/>
      <c r="C211" s="2"/>
      <c r="D211" s="2"/>
      <c r="E211" s="2"/>
      <c r="F211" s="2"/>
      <c r="G211" s="2"/>
      <c r="H211" s="2"/>
      <c r="I211" s="2"/>
      <c r="J211" s="2"/>
      <c r="K211" s="2"/>
      <c r="L211" s="2"/>
      <c r="M211" s="2"/>
      <c r="N211" s="2"/>
      <c r="O211" s="2"/>
      <c r="P211" s="2"/>
      <c r="Q211" s="2"/>
      <c r="R211" s="2"/>
    </row>
    <row r="212" spans="1:18" x14ac:dyDescent="0.25">
      <c r="A212" s="2"/>
      <c r="B212" s="2"/>
      <c r="C212" s="2"/>
      <c r="D212" s="2"/>
      <c r="E212" s="2"/>
      <c r="F212" s="2"/>
      <c r="G212" s="2"/>
      <c r="H212" s="2"/>
      <c r="I212" s="2"/>
      <c r="J212" s="2"/>
      <c r="K212" s="2"/>
      <c r="L212" s="2"/>
      <c r="M212" s="2"/>
      <c r="N212" s="2"/>
      <c r="O212" s="2"/>
      <c r="P212" s="2"/>
      <c r="Q212" s="2"/>
      <c r="R212" s="2"/>
    </row>
    <row r="213" spans="1:18" x14ac:dyDescent="0.25">
      <c r="A213" s="2"/>
      <c r="B213" s="2"/>
      <c r="C213" s="2"/>
      <c r="D213" s="2"/>
      <c r="E213" s="2"/>
      <c r="F213" s="2"/>
      <c r="G213" s="2"/>
      <c r="H213" s="2"/>
      <c r="I213" s="2"/>
      <c r="J213" s="2"/>
      <c r="K213" s="2"/>
      <c r="L213" s="2"/>
      <c r="M213" s="2"/>
      <c r="N213" s="2"/>
      <c r="O213" s="2"/>
      <c r="P213" s="2"/>
      <c r="Q213" s="2"/>
      <c r="R213" s="2"/>
    </row>
    <row r="214" spans="1:18" x14ac:dyDescent="0.25">
      <c r="A214" s="2"/>
      <c r="B214" s="2"/>
      <c r="C214" s="2"/>
      <c r="D214" s="2"/>
      <c r="E214" s="2"/>
      <c r="F214" s="2"/>
      <c r="G214" s="2"/>
      <c r="H214" s="2"/>
      <c r="I214" s="2"/>
      <c r="J214" s="2"/>
      <c r="K214" s="2"/>
      <c r="L214" s="2"/>
      <c r="M214" s="2"/>
      <c r="N214" s="2"/>
      <c r="O214" s="2"/>
      <c r="P214" s="2"/>
      <c r="Q214" s="2"/>
      <c r="R214" s="2"/>
    </row>
    <row r="215" spans="1:18" x14ac:dyDescent="0.25">
      <c r="A215" s="2"/>
      <c r="B215" s="2"/>
      <c r="C215" s="2"/>
      <c r="D215" s="2"/>
      <c r="E215" s="2"/>
      <c r="F215" s="2"/>
      <c r="G215" s="2"/>
      <c r="H215" s="2"/>
      <c r="I215" s="2"/>
      <c r="J215" s="2"/>
      <c r="K215" s="2"/>
      <c r="L215" s="2"/>
      <c r="M215" s="2"/>
      <c r="N215" s="2"/>
      <c r="O215" s="2"/>
      <c r="P215" s="2"/>
      <c r="Q215" s="2"/>
      <c r="R215" s="2"/>
    </row>
    <row r="216" spans="1:18" x14ac:dyDescent="0.25">
      <c r="A216" s="2"/>
      <c r="B216" s="2"/>
      <c r="C216" s="2"/>
      <c r="D216" s="2"/>
      <c r="E216" s="2"/>
      <c r="F216" s="2"/>
      <c r="G216" s="2"/>
      <c r="H216" s="2"/>
      <c r="I216" s="2"/>
      <c r="J216" s="2"/>
      <c r="K216" s="2"/>
      <c r="L216" s="2"/>
      <c r="M216" s="2"/>
      <c r="N216" s="2"/>
      <c r="O216" s="2"/>
      <c r="P216" s="2"/>
      <c r="Q216" s="2"/>
      <c r="R216" s="2"/>
    </row>
  </sheetData>
  <sheetProtection algorithmName="SHA-512" hashValue="8en9lG1xpewIybJux7saCacB4DFOauDqj16OdG+kkzDfc/Y9UQIbVJw0cxL9iBm54kcFL0wwqyOJJr8z24lXWg==" saltValue="Rkqc0/tcOpjZOtetNInTYw==" spinCount="100000" sheet="1" objects="1" scenarios="1" selectLockedCells="1" selectUnlockedCells="1"/>
  <customSheetViews>
    <customSheetView guid="{2A1B0124-A360-4922-91B2-B392BE8B5572}" showGridLines="0" showRowCol="0">
      <selection activeCell="Q51" sqref="Q51"/>
      <pageMargins left="0.7" right="0.7" top="0.75" bottom="0.75" header="0.3" footer="0.3"/>
    </customSheetView>
  </customSheetView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4</vt:i4>
      </vt:variant>
      <vt:variant>
        <vt:lpstr>Intervalli denominati</vt:lpstr>
      </vt:variant>
      <vt:variant>
        <vt:i4>11</vt:i4>
      </vt:variant>
    </vt:vector>
  </HeadingPairs>
  <TitlesOfParts>
    <vt:vector size="15" baseType="lpstr">
      <vt:lpstr>ISTRUZIONI</vt:lpstr>
      <vt:lpstr>COMBINAZIONI</vt:lpstr>
      <vt:lpstr>dati nascosti</vt:lpstr>
      <vt:lpstr>TABELLE NTC</vt:lpstr>
      <vt:lpstr>a</vt:lpstr>
      <vt:lpstr>CAS</vt:lpstr>
      <vt:lpstr>CATEG</vt:lpstr>
      <vt:lpstr>COMB</vt:lpstr>
      <vt:lpstr>COMBO</vt:lpstr>
      <vt:lpstr>folla</vt:lpstr>
      <vt:lpstr>NEVE</vt:lpstr>
      <vt:lpstr>prin</vt:lpstr>
      <vt:lpstr>TIPO</vt:lpstr>
      <vt:lpstr>tipoca</vt:lpstr>
      <vt:lpstr>tipocar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Davide Cicchini</dc:creator>
  <cp:lastModifiedBy>Davide Cicchini</cp:lastModifiedBy>
  <cp:lastPrinted>2015-01-15T00:09:23Z</cp:lastPrinted>
  <dcterms:created xsi:type="dcterms:W3CDTF">2014-12-28T14:42:38Z</dcterms:created>
  <dcterms:modified xsi:type="dcterms:W3CDTF">2018-12-18T16:36:51Z</dcterms:modified>
</cp:coreProperties>
</file>