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Davide\Dropbox\9.PROGRAMMI UTILI\MURO DI SOSTEGNO\MURO A BLOCCHI\"/>
    </mc:Choice>
  </mc:AlternateContent>
  <workbookProtection workbookAlgorithmName="SHA-512" workbookHashValue="nCUnPt09pZhXgNsKX0XdXiGZ4QihbprCu6S3bONsRgCMYAT3wQqNf/G7CrWBy02pDrsMg7Li2JuXDe2rGNreaw==" workbookSaltValue="ATMFbRjiHGjZtSNRV/JwwA==" workbookSpinCount="100000" lockStructure="1"/>
  <bookViews>
    <workbookView xWindow="0" yWindow="0" windowWidth="28800" windowHeight="12300"/>
  </bookViews>
  <sheets>
    <sheet name="Istruzioni" sheetId="5" r:id="rId1"/>
    <sheet name="DATI" sheetId="4" r:id="rId2"/>
    <sheet name="ALTEZZA MASSIMA" sheetId="3" r:id="rId3"/>
    <sheet name="Foglio1" sheetId="1" state="hidden" r:id="rId4"/>
  </sheets>
  <definedNames>
    <definedName name="sn">Foglio1!$I$3:$I$4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3" l="1"/>
  <c r="K6" i="1" s="1"/>
  <c r="D19" i="1" s="1"/>
  <c r="C6" i="1"/>
  <c r="Q6" i="3"/>
  <c r="K7" i="1" s="1"/>
  <c r="D9" i="1" l="1"/>
  <c r="D13" i="1"/>
  <c r="D7" i="1"/>
  <c r="D11" i="1"/>
  <c r="D15" i="1"/>
  <c r="D65" i="1"/>
  <c r="D17" i="1"/>
  <c r="G11" i="1"/>
  <c r="G17" i="1"/>
  <c r="G29" i="1"/>
  <c r="G35" i="1"/>
  <c r="G43" i="1"/>
  <c r="G53" i="1"/>
  <c r="D62" i="1"/>
  <c r="D6" i="1"/>
  <c r="D12" i="1"/>
  <c r="D28" i="1"/>
  <c r="D32" i="1"/>
  <c r="D38" i="1"/>
  <c r="D40" i="1"/>
  <c r="D52" i="1"/>
  <c r="D54" i="1"/>
  <c r="D56" i="1"/>
  <c r="D58" i="1"/>
  <c r="E64" i="1"/>
  <c r="E6" i="1"/>
  <c r="E8" i="1"/>
  <c r="E10" i="1"/>
  <c r="E12" i="1"/>
  <c r="E14" i="1"/>
  <c r="E16" i="1"/>
  <c r="E18" i="1"/>
  <c r="E20" i="1"/>
  <c r="E28" i="1"/>
  <c r="E30" i="1"/>
  <c r="E32" i="1"/>
  <c r="E34" i="1"/>
  <c r="E36" i="1"/>
  <c r="E38" i="1"/>
  <c r="E40" i="1"/>
  <c r="E42" i="1"/>
  <c r="E50" i="1"/>
  <c r="E52" i="1"/>
  <c r="E54" i="1"/>
  <c r="E56" i="1"/>
  <c r="E58" i="1"/>
  <c r="E60" i="1"/>
  <c r="F62" i="1"/>
  <c r="F64" i="1"/>
  <c r="D21" i="1"/>
  <c r="E9" i="1"/>
  <c r="E13" i="1"/>
  <c r="E15" i="1"/>
  <c r="E19" i="1"/>
  <c r="E29" i="1"/>
  <c r="E33" i="1"/>
  <c r="E37" i="1"/>
  <c r="E41" i="1"/>
  <c r="E51" i="1"/>
  <c r="E55" i="1"/>
  <c r="E59" i="1"/>
  <c r="F63" i="1"/>
  <c r="F9" i="1"/>
  <c r="F13" i="1"/>
  <c r="F17" i="1"/>
  <c r="F21" i="1"/>
  <c r="F31" i="1"/>
  <c r="F35" i="1"/>
  <c r="F39" i="1"/>
  <c r="F43" i="1"/>
  <c r="F53" i="1"/>
  <c r="F57" i="1"/>
  <c r="F61" i="1"/>
  <c r="G63" i="1"/>
  <c r="G9" i="1"/>
  <c r="G15" i="1"/>
  <c r="G21" i="1"/>
  <c r="G33" i="1"/>
  <c r="G39" i="1"/>
  <c r="G55" i="1"/>
  <c r="G59" i="1"/>
  <c r="G61" i="1"/>
  <c r="D10" i="1"/>
  <c r="D16" i="1"/>
  <c r="D20" i="1"/>
  <c r="D34" i="1"/>
  <c r="D42" i="1"/>
  <c r="E62" i="1"/>
  <c r="F6" i="1"/>
  <c r="F8" i="1"/>
  <c r="F10" i="1"/>
  <c r="F12" i="1"/>
  <c r="F14" i="1"/>
  <c r="F16" i="1"/>
  <c r="F18" i="1"/>
  <c r="F20" i="1"/>
  <c r="F28" i="1"/>
  <c r="F30" i="1"/>
  <c r="F32" i="1"/>
  <c r="F34" i="1"/>
  <c r="F36" i="1"/>
  <c r="F38" i="1"/>
  <c r="F40" i="1"/>
  <c r="F42" i="1"/>
  <c r="F50" i="1"/>
  <c r="F52" i="1"/>
  <c r="F54" i="1"/>
  <c r="F56" i="1"/>
  <c r="F58" i="1"/>
  <c r="F60" i="1"/>
  <c r="G62" i="1"/>
  <c r="G64" i="1"/>
  <c r="D29" i="1"/>
  <c r="D31" i="1"/>
  <c r="D33" i="1"/>
  <c r="D35" i="1"/>
  <c r="D37" i="1"/>
  <c r="D39" i="1"/>
  <c r="D41" i="1"/>
  <c r="D43" i="1"/>
  <c r="D51" i="1"/>
  <c r="D53" i="1"/>
  <c r="D55" i="1"/>
  <c r="D57" i="1"/>
  <c r="D59" i="1"/>
  <c r="D61" i="1"/>
  <c r="E63" i="1"/>
  <c r="E65" i="1"/>
  <c r="E7" i="1"/>
  <c r="E11" i="1"/>
  <c r="E17" i="1"/>
  <c r="E21" i="1"/>
  <c r="E31" i="1"/>
  <c r="E35" i="1"/>
  <c r="E39" i="1"/>
  <c r="E43" i="1"/>
  <c r="E53" i="1"/>
  <c r="E57" i="1"/>
  <c r="E61" i="1"/>
  <c r="F65" i="1"/>
  <c r="F7" i="1"/>
  <c r="F11" i="1"/>
  <c r="F15" i="1"/>
  <c r="F19" i="1"/>
  <c r="F29" i="1"/>
  <c r="F33" i="1"/>
  <c r="F37" i="1"/>
  <c r="F41" i="1"/>
  <c r="F51" i="1"/>
  <c r="F55" i="1"/>
  <c r="F59" i="1"/>
  <c r="G65" i="1"/>
  <c r="G7" i="1"/>
  <c r="G13" i="1"/>
  <c r="G19" i="1"/>
  <c r="G31" i="1"/>
  <c r="G37" i="1"/>
  <c r="G41" i="1"/>
  <c r="G51" i="1"/>
  <c r="G57" i="1"/>
  <c r="D64" i="1"/>
  <c r="D8" i="1"/>
  <c r="D14" i="1"/>
  <c r="D18" i="1"/>
  <c r="D30" i="1"/>
  <c r="D36" i="1"/>
  <c r="D50" i="1"/>
  <c r="D60" i="1"/>
  <c r="G6" i="1"/>
  <c r="G8" i="1"/>
  <c r="G10" i="1"/>
  <c r="G12" i="1"/>
  <c r="G14" i="1"/>
  <c r="G16" i="1"/>
  <c r="G18" i="1"/>
  <c r="G20" i="1"/>
  <c r="G28" i="1"/>
  <c r="G30" i="1"/>
  <c r="G32" i="1"/>
  <c r="G34" i="1"/>
  <c r="G36" i="1"/>
  <c r="G38" i="1"/>
  <c r="G40" i="1"/>
  <c r="G42" i="1"/>
  <c r="G50" i="1"/>
  <c r="G52" i="1"/>
  <c r="G54" i="1"/>
  <c r="G56" i="1"/>
  <c r="G58" i="1"/>
  <c r="G60" i="1"/>
  <c r="D63" i="1"/>
  <c r="L4" i="1"/>
  <c r="M4" i="1"/>
  <c r="N4" i="1"/>
  <c r="F30" i="3" l="1"/>
  <c r="L30" i="3"/>
  <c r="R30" i="3"/>
  <c r="B34" i="3"/>
  <c r="H34" i="3"/>
  <c r="N34" i="3"/>
  <c r="B51" i="1" l="1"/>
  <c r="C51" i="1" s="1"/>
  <c r="C50" i="1"/>
  <c r="B29" i="1"/>
  <c r="B30" i="1" s="1"/>
  <c r="C28" i="1"/>
  <c r="K34" i="3" s="1"/>
  <c r="B7" i="1"/>
  <c r="B8" i="1" s="1"/>
  <c r="B35" i="3" s="1"/>
  <c r="C30" i="1" l="1"/>
  <c r="L35" i="3" s="1"/>
  <c r="H35" i="3"/>
  <c r="P34" i="3"/>
  <c r="O34" i="3"/>
  <c r="R34" i="3"/>
  <c r="E34" i="3"/>
  <c r="D34" i="3"/>
  <c r="C34" i="3"/>
  <c r="Q34" i="3"/>
  <c r="J34" i="3"/>
  <c r="I34" i="3"/>
  <c r="L34" i="3"/>
  <c r="F34" i="3"/>
  <c r="B9" i="1"/>
  <c r="B10" i="1" s="1"/>
  <c r="B36" i="3" s="1"/>
  <c r="C7" i="1"/>
  <c r="B52" i="1"/>
  <c r="N35" i="3" s="1"/>
  <c r="B31" i="1"/>
  <c r="C29" i="1"/>
  <c r="C8" i="1"/>
  <c r="K35" i="3" l="1"/>
  <c r="C10" i="1"/>
  <c r="C9" i="1"/>
  <c r="I35" i="3"/>
  <c r="J35" i="3"/>
  <c r="E35" i="3"/>
  <c r="D35" i="3"/>
  <c r="F35" i="3"/>
  <c r="C36" i="3"/>
  <c r="E36" i="3"/>
  <c r="D36" i="3"/>
  <c r="F36" i="3"/>
  <c r="B11" i="1"/>
  <c r="C35" i="3"/>
  <c r="C52" i="1"/>
  <c r="B53" i="1"/>
  <c r="B32" i="1"/>
  <c r="H36" i="3" s="1"/>
  <c r="C31" i="1"/>
  <c r="O35" i="3" l="1"/>
  <c r="P35" i="3"/>
  <c r="R35" i="3"/>
  <c r="Q35" i="3"/>
  <c r="B12" i="1"/>
  <c r="B37" i="3" s="1"/>
  <c r="C11" i="1"/>
  <c r="C53" i="1"/>
  <c r="B54" i="1"/>
  <c r="N36" i="3" s="1"/>
  <c r="C32" i="1"/>
  <c r="B33" i="1"/>
  <c r="J36" i="3" l="1"/>
  <c r="I36" i="3"/>
  <c r="L36" i="3"/>
  <c r="K36" i="3"/>
  <c r="B13" i="1"/>
  <c r="C12" i="1"/>
  <c r="C54" i="1"/>
  <c r="B55" i="1"/>
  <c r="C33" i="1"/>
  <c r="B34" i="1"/>
  <c r="H37" i="3" s="1"/>
  <c r="P36" i="3" l="1"/>
  <c r="O36" i="3"/>
  <c r="Q36" i="3"/>
  <c r="R36" i="3"/>
  <c r="E37" i="3"/>
  <c r="D37" i="3"/>
  <c r="F37" i="3"/>
  <c r="C37" i="3"/>
  <c r="B14" i="1"/>
  <c r="B38" i="3" s="1"/>
  <c r="C13" i="1"/>
  <c r="C55" i="1"/>
  <c r="B56" i="1"/>
  <c r="N37" i="3" s="1"/>
  <c r="B35" i="1"/>
  <c r="C34" i="1"/>
  <c r="B15" i="1" l="1"/>
  <c r="C14" i="1"/>
  <c r="J37" i="3"/>
  <c r="I37" i="3"/>
  <c r="K37" i="3"/>
  <c r="L37" i="3"/>
  <c r="C56" i="1"/>
  <c r="B57" i="1"/>
  <c r="C35" i="1"/>
  <c r="B36" i="1"/>
  <c r="H38" i="3" s="1"/>
  <c r="O37" i="3" l="1"/>
  <c r="P37" i="3"/>
  <c r="Q37" i="3"/>
  <c r="R37" i="3"/>
  <c r="C38" i="3"/>
  <c r="E38" i="3"/>
  <c r="D38" i="3"/>
  <c r="F38" i="3"/>
  <c r="B16" i="1"/>
  <c r="B39" i="3" s="1"/>
  <c r="C15" i="1"/>
  <c r="C57" i="1"/>
  <c r="B58" i="1"/>
  <c r="N38" i="3" s="1"/>
  <c r="C36" i="1"/>
  <c r="B37" i="1"/>
  <c r="J38" i="3" l="1"/>
  <c r="I38" i="3"/>
  <c r="L38" i="3"/>
  <c r="K38" i="3"/>
  <c r="B17" i="1"/>
  <c r="C16" i="1"/>
  <c r="C58" i="1"/>
  <c r="B59" i="1"/>
  <c r="B38" i="1"/>
  <c r="H39" i="3" s="1"/>
  <c r="C37" i="1"/>
  <c r="P38" i="3" l="1"/>
  <c r="O38" i="3"/>
  <c r="R38" i="3"/>
  <c r="Q38" i="3"/>
  <c r="E39" i="3"/>
  <c r="D39" i="3"/>
  <c r="F39" i="3"/>
  <c r="C39" i="3"/>
  <c r="B18" i="1"/>
  <c r="B40" i="3" s="1"/>
  <c r="C17" i="1"/>
  <c r="C59" i="1"/>
  <c r="B60" i="1"/>
  <c r="N39" i="3" s="1"/>
  <c r="C38" i="1"/>
  <c r="B39" i="1"/>
  <c r="J39" i="3" l="1"/>
  <c r="I39" i="3"/>
  <c r="K39" i="3"/>
  <c r="L39" i="3"/>
  <c r="B19" i="1"/>
  <c r="C18" i="1"/>
  <c r="C60" i="1"/>
  <c r="B61" i="1"/>
  <c r="C39" i="1"/>
  <c r="B40" i="1"/>
  <c r="H40" i="3" s="1"/>
  <c r="O39" i="3" l="1"/>
  <c r="P39" i="3"/>
  <c r="Q39" i="3"/>
  <c r="R39" i="3"/>
  <c r="E40" i="3"/>
  <c r="D40" i="3"/>
  <c r="F40" i="3"/>
  <c r="C40" i="3"/>
  <c r="B20" i="1"/>
  <c r="C19" i="1"/>
  <c r="C61" i="1"/>
  <c r="B62" i="1"/>
  <c r="N40" i="3" s="1"/>
  <c r="C40" i="1"/>
  <c r="B41" i="1"/>
  <c r="B21" i="1" l="1"/>
  <c r="C21" i="1" s="1"/>
  <c r="B41" i="3"/>
  <c r="J40" i="3"/>
  <c r="I40" i="3"/>
  <c r="L40" i="3"/>
  <c r="K40" i="3"/>
  <c r="C20" i="1"/>
  <c r="C62" i="1"/>
  <c r="B63" i="1"/>
  <c r="C41" i="1"/>
  <c r="B42" i="1"/>
  <c r="H41" i="3" s="1"/>
  <c r="E41" i="3" l="1"/>
  <c r="D41" i="3"/>
  <c r="F41" i="3"/>
  <c r="C41" i="3"/>
  <c r="P40" i="3"/>
  <c r="O40" i="3"/>
  <c r="R40" i="3"/>
  <c r="Q40" i="3"/>
  <c r="C63" i="1"/>
  <c r="B64" i="1"/>
  <c r="N41" i="3" s="1"/>
  <c r="C42" i="1"/>
  <c r="B43" i="1"/>
  <c r="C43" i="1" s="1"/>
  <c r="I41" i="3" l="1"/>
  <c r="J41" i="3"/>
  <c r="L41" i="3"/>
  <c r="K41" i="3"/>
  <c r="C64" i="1"/>
  <c r="B65" i="1"/>
  <c r="C65" i="1" s="1"/>
  <c r="O41" i="3" l="1"/>
  <c r="P41" i="3"/>
  <c r="R41" i="3"/>
  <c r="Q41" i="3"/>
</calcChain>
</file>

<file path=xl/sharedStrings.xml><?xml version="1.0" encoding="utf-8"?>
<sst xmlns="http://schemas.openxmlformats.org/spreadsheetml/2006/main" count="114" uniqueCount="50">
  <si>
    <t>ϕ</t>
  </si>
  <si>
    <t>α</t>
  </si>
  <si>
    <t>Ka</t>
  </si>
  <si>
    <t>γt</t>
  </si>
  <si>
    <t>γm</t>
  </si>
  <si>
    <t>hmax</t>
  </si>
  <si>
    <t>cotα</t>
  </si>
  <si>
    <t>m</t>
  </si>
  <si>
    <t>α=75</t>
  </si>
  <si>
    <t>α=65</t>
  </si>
  <si>
    <t>α=60</t>
  </si>
  <si>
    <t>α=90</t>
  </si>
  <si>
    <t>PESO SPECIFICO DEL TERRENO</t>
  </si>
  <si>
    <t>α=90°</t>
  </si>
  <si>
    <t>α=75°</t>
  </si>
  <si>
    <t>α=65°</t>
  </si>
  <si>
    <t>α=60°</t>
  </si>
  <si>
    <r>
      <t>h</t>
    </r>
    <r>
      <rPr>
        <b/>
        <sz val="8"/>
        <color theme="1"/>
        <rFont val="Calibri"/>
        <family val="2"/>
        <scheme val="minor"/>
      </rPr>
      <t>max [m]</t>
    </r>
  </si>
  <si>
    <t>**Per valori intermedi vale l'interpolazione lineare</t>
  </si>
  <si>
    <t>Ing. Davide Cicchini</t>
  </si>
  <si>
    <t>www.davidecicchini.it</t>
  </si>
  <si>
    <t>Il foglio di calcolo fornisce la massima altezza del muro a blocchi in</t>
  </si>
  <si>
    <t>DATI</t>
  </si>
  <si>
    <r>
      <t>kN/m</t>
    </r>
    <r>
      <rPr>
        <sz val="11"/>
        <color theme="1"/>
        <rFont val="Calibri"/>
        <family val="2"/>
      </rPr>
      <t>³</t>
    </r>
  </si>
  <si>
    <t>funzione delle caratteristiche mecaniche del terreno, nonchè delle</t>
  </si>
  <si>
    <t>versione 1.1</t>
  </si>
  <si>
    <t>Dimensioni del blocco</t>
  </si>
  <si>
    <t>L</t>
  </si>
  <si>
    <t>B</t>
  </si>
  <si>
    <t>H</t>
  </si>
  <si>
    <t>kg</t>
  </si>
  <si>
    <t>Peso del singolo blocco</t>
  </si>
  <si>
    <t>Lunghezza blocco</t>
  </si>
  <si>
    <t>Altezza blocco</t>
  </si>
  <si>
    <t>si</t>
  </si>
  <si>
    <t>no</t>
  </si>
  <si>
    <t>Peso specifico del riempimento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</si>
  <si>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b</t>
    </r>
  </si>
  <si>
    <t>Coef. Di spinta attiva</t>
  </si>
  <si>
    <t>Equilibrio alla rotazione</t>
  </si>
  <si>
    <t>Momento ribaltante</t>
  </si>
  <si>
    <t>Momento stabilizzante</t>
  </si>
  <si>
    <t>Soluzione analitica</t>
  </si>
  <si>
    <t>ϕ'</t>
  </si>
  <si>
    <t>Larghezza blocco = Spessore del muro</t>
  </si>
  <si>
    <t>Il blocco è riempito con materiale stabilizzante?</t>
  </si>
  <si>
    <r>
      <t>γ</t>
    </r>
    <r>
      <rPr>
        <b/>
        <vertAlign val="subscript"/>
        <sz val="11"/>
        <color theme="1"/>
        <rFont val="Calibri"/>
        <family val="2"/>
      </rPr>
      <t>m</t>
    </r>
  </si>
  <si>
    <t>dimensioni del blocco e del peso specifico del riempimento</t>
  </si>
  <si>
    <r>
      <t xml:space="preserve">MASSIMA ALTEZZA MURO A BLOCCHI            </t>
    </r>
    <r>
      <rPr>
        <sz val="18"/>
        <color theme="1"/>
        <rFont val="Calibri"/>
        <family val="2"/>
        <scheme val="minor"/>
      </rPr>
      <t>(MURO A GRAVITA')</t>
    </r>
  </si>
  <si>
    <r>
      <t>γ</t>
    </r>
    <r>
      <rPr>
        <b/>
        <vertAlign val="subscript"/>
        <sz val="12"/>
        <color theme="1"/>
        <rFont val="Calibri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</si>
</sst>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&quot;kN/mc&quot;"/>
    <numFmt numFmtId="165" formatCode="0.0\ &quot;kN/mc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B0F0"/>
      <name val="Calibri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0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65" fontId="4" fillId="0" borderId="1" xfId="0" applyNumberFormat="1" applyFont="1" applyBorder="1" applyAlignment="1">
      <alignment horizontal="center" vertical="center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/>
    <xf numFmtId="0" fontId="13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0" fillId="3" borderId="1" xfId="0" applyFill="1" applyBorder="1"/>
    <xf numFmtId="0" fontId="0" fillId="0" borderId="0" xfId="0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1" applyAlignment="1" applyProtection="1">
      <alignment horizontal="center"/>
      <protection hidden="1"/>
    </xf>
    <xf numFmtId="0" fontId="16" fillId="0" borderId="0" xfId="1" applyAlignment="1" applyProtection="1">
      <alignment horizontal="center"/>
      <protection locked="0"/>
    </xf>
    <xf numFmtId="14" fontId="15" fillId="2" borderId="0" xfId="0" applyNumberFormat="1" applyFont="1" applyFill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815164" cy="537138"/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4815164" cy="53713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295275</xdr:colOff>
      <xdr:row>6</xdr:row>
      <xdr:rowOff>166687</xdr:rowOff>
    </xdr:from>
    <xdr:ext cx="1714500" cy="2482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/>
            <xdr:cNvSpPr txBox="1"/>
          </xdr:nvSpPr>
          <xdr:spPr>
            <a:xfrm>
              <a:off x="7820025" y="1519237"/>
              <a:ext cx="1714500" cy="248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200" b="0" i="1">
                          <a:latin typeface="Cambria Math" panose="02040503050406030204" pitchFamily="18" charset="0"/>
                        </a:rPr>
                        <m:t>𝐾</m:t>
                      </m:r>
                    </m:e>
                    <m:sub>
                      <m:r>
                        <a:rPr lang="it-IT" sz="1200" b="0" i="1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  <m:r>
                    <a:rPr lang="it-IT" sz="1200" b="0" i="1">
                      <a:latin typeface="Cambria Math" panose="02040503050406030204" pitchFamily="18" charset="0"/>
                    </a:rPr>
                    <m:t>=</m:t>
                  </m:r>
                  <m:sSup>
                    <m:sSupPr>
                      <m:ctrlPr>
                        <a:rPr lang="it-IT" sz="12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it-IT" sz="1200" b="0" i="1">
                          <a:latin typeface="Cambria Math" panose="02040503050406030204" pitchFamily="18" charset="0"/>
                        </a:rPr>
                        <m:t>𝑡𝑎𝑛</m:t>
                      </m:r>
                    </m:e>
                    <m:sup>
                      <m:r>
                        <a:rPr lang="it-IT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it-IT" sz="1200" b="0" i="1">
                      <a:latin typeface="Cambria Math" panose="02040503050406030204" pitchFamily="18" charset="0"/>
                    </a:rPr>
                    <m:t>(</m:t>
                  </m:r>
                  <m:f>
                    <m:fPr>
                      <m:ctrlPr>
                        <a:rPr lang="it-IT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𝜋</m:t>
                      </m:r>
                    </m:num>
                    <m:den>
                      <m:r>
                        <a:rPr lang="it-IT" sz="1200" b="0" i="1">
                          <a:latin typeface="Cambria Math" panose="02040503050406030204" pitchFamily="18" charset="0"/>
                        </a:rPr>
                        <m:t>4</m:t>
                      </m:r>
                    </m:den>
                  </m:f>
                  <m:r>
                    <a:rPr lang="it-IT" sz="1200" b="0" i="0">
                      <a:latin typeface="Cambria Math" panose="02040503050406030204" pitchFamily="18" charset="0"/>
                    </a:rPr>
                    <m:t>−</m:t>
                  </m:r>
                  <m:f>
                    <m:fPr>
                      <m:ctrlPr>
                        <a:rPr lang="it-IT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it-IT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𝜑</m:t>
                          </m:r>
                          <m:r>
                            <a:rPr lang="it-IT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e>
                        <m:sub>
                          <m:r>
                            <a:rPr lang="it-IT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</m:t>
                          </m:r>
                        </m:sub>
                      </m:sSub>
                    </m:num>
                    <m:den>
                      <m:r>
                        <a:rPr lang="it-IT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</m:oMath>
              </a14:m>
              <a:r>
                <a:rPr lang="it-IT" sz="1200"/>
                <a:t>)</a:t>
              </a:r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7820025" y="1519237"/>
              <a:ext cx="1714500" cy="248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200" b="0" i="0">
                  <a:latin typeface="Cambria Math" panose="02040503050406030204" pitchFamily="18" charset="0"/>
                </a:rPr>
                <a:t>𝐾_𝑎=</a:t>
              </a:r>
              <a:r>
                <a:rPr lang="it-IT" sz="1200" i="0">
                  <a:latin typeface="Cambria Math" panose="02040503050406030204" pitchFamily="18" charset="0"/>
                </a:rPr>
                <a:t>〖</a:t>
              </a:r>
              <a:r>
                <a:rPr lang="it-IT" sz="1200" b="0" i="0">
                  <a:latin typeface="Cambria Math" panose="02040503050406030204" pitchFamily="18" charset="0"/>
                </a:rPr>
                <a:t>𝑡𝑎𝑛〗^2 (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𝜋/</a:t>
              </a:r>
              <a:r>
                <a:rPr lang="it-IT" sz="1200" b="0" i="0">
                  <a:latin typeface="Cambria Math" panose="02040503050406030204" pitchFamily="18" charset="0"/>
                </a:rPr>
                <a:t>4−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l-GR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𝜑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′〗_𝑑/2</a:t>
              </a:r>
              <a:r>
                <a:rPr lang="it-IT" sz="1200"/>
                <a:t>)</a:t>
              </a:r>
            </a:p>
          </xdr:txBody>
        </xdr:sp>
      </mc:Fallback>
    </mc:AlternateContent>
    <xdr:clientData/>
  </xdr:oneCellAnchor>
  <xdr:oneCellAnchor>
    <xdr:from>
      <xdr:col>12</xdr:col>
      <xdr:colOff>247651</xdr:colOff>
      <xdr:row>13</xdr:row>
      <xdr:rowOff>66675</xdr:rowOff>
    </xdr:from>
    <xdr:ext cx="3067050" cy="418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7772401" y="2752725"/>
              <a:ext cx="3067050" cy="418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</m:sub>
                    </m:sSub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b>
                    </m:sSub>
                    <m:f>
                      <m:f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it-IT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𝛾</m:t>
                        </m:r>
                      </m:e>
                      <m:sub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sub>
                    </m:sSub>
                    <m:f>
                      <m:fPr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num>
                      <m:den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𝑠𝑒𝑛</m:t>
                        </m:r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𝛼</m:t>
                        </m:r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)</m:t>
                        </m:r>
                      </m:den>
                    </m:f>
                    <m:r>
                      <a:rPr lang="it-IT" sz="12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num>
                          <m:den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m:rPr>
                            <m:sty m:val="p"/>
                          </m:rPr>
                          <a:rPr lang="it-IT" sz="12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cot</m:t>
                        </m:r>
                        <m:d>
                          <m:d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el-GR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α</m:t>
                            </m:r>
                          </m:e>
                        </m:d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𝑏𝑙𝑜𝑐𝑐𝑜</m:t>
                                </m:r>
                              </m:sub>
                            </m:sSub>
                          </m:num>
                          <m:den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7772401" y="2752725"/>
              <a:ext cx="3067050" cy="418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𝐾_𝑎 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𝛾_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 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𝑥^2/2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𝑥/3=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𝛾_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  𝑥/(𝑠𝑒𝑛(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𝛼)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 (𝑥/2 cot(</a:t>
              </a:r>
              <a:r>
                <a:rPr lang="el-GR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α)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+𝑏_𝑏𝑙𝑜𝑐𝑐𝑜/2)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12</xdr:col>
      <xdr:colOff>133351</xdr:colOff>
      <xdr:row>18</xdr:row>
      <xdr:rowOff>95250</xdr:rowOff>
    </xdr:from>
    <xdr:ext cx="2571750" cy="370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7658101" y="3733800"/>
              <a:ext cx="2571750" cy="370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it-IT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𝑎</m:t>
                            </m:r>
                          </m:sub>
                        </m:sSub>
                        <m:sSub>
                          <m:sSubPr>
                            <m:ctrlPr>
                              <a:rPr lang="it-IT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6</m:t>
                        </m:r>
                      </m:den>
                    </m:f>
                    <m:sSup>
                      <m:sSupPr>
                        <m:ctrlPr>
                          <a:rPr lang="it-IT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𝑥</m:t>
                        </m:r>
                      </m:e>
                      <m:sup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it-IT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B</m:t>
                        </m:r>
                        <m:r>
                          <a:rPr lang="it-IT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  <m:r>
                          <m:rPr>
                            <m:sty m:val="p"/>
                          </m:rPr>
                          <a:rPr lang="it-IT" sz="12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cot</m:t>
                        </m:r>
                        <m:d>
                          <m:d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el-GR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α</m:t>
                            </m:r>
                          </m:e>
                        </m:d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2 </m:t>
                        </m:r>
                      </m:den>
                    </m:f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𝑥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𝐵</m:t>
                            </m:r>
                          </m:e>
                          <m:sup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it-IT" sz="12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=0</m:t>
                    </m:r>
                  </m:oMath>
                </m:oMathPara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7658101" y="3733800"/>
              <a:ext cx="2571750" cy="370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𝐾_𝑎 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𝑡)/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6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𝑥^2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−(B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cot(</a:t>
              </a:r>
              <a:r>
                <a:rPr lang="el-GR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α)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)/(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2 ) 𝑥−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(𝐵^2 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)/2=0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16</xdr:col>
      <xdr:colOff>428624</xdr:colOff>
      <xdr:row>16</xdr:row>
      <xdr:rowOff>76200</xdr:rowOff>
    </xdr:from>
    <xdr:ext cx="3257551" cy="9395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5"/>
            <xdr:cNvSpPr txBox="1"/>
          </xdr:nvSpPr>
          <xdr:spPr>
            <a:xfrm>
              <a:off x="10391774" y="3333750"/>
              <a:ext cx="3257551" cy="9395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it-IT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𝑥</m:t>
                    </m:r>
                    <m:r>
                      <a:rPr lang="it-IT" sz="13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3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it-IT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B</m:t>
                            </m:r>
                            <m:r>
                              <a:rPr lang="it-IT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sub>
                            </m:sSub>
                            <m:r>
                              <m:rPr>
                                <m:sty m:val="p"/>
                              </m:rPr>
                              <a:rPr lang="it-IT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cot</m:t>
                            </m:r>
                            <m:d>
                              <m:d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l-G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α</m:t>
                                </m:r>
                              </m:e>
                            </m:d>
                          </m:num>
                          <m:den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2 </m:t>
                            </m:r>
                          </m:den>
                        </m:f>
                        <m:r>
                          <a:rPr lang="it-IT" sz="13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it-IT" sz="13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it-IT" sz="13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it-IT" sz="13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it-IT" sz="13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−</m:t>
                                    </m:r>
                                    <m:f>
                                      <m:f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m:rPr>
                                            <m:sty m:val="p"/>
                                          </m:rPr>
                                          <a:rPr lang="it-IT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B</m:t>
                                        </m:r>
                                        <m:r>
                                          <a:rPr lang="it-IT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 </m:t>
                                        </m:r>
                                        <m:sSub>
                                          <m:sSubPr>
                                            <m:ctrlPr>
                                              <a:rPr lang="it-IT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it-IT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𝛾</m:t>
                                            </m:r>
                                          </m:e>
                                          <m:sub>
                                            <m:r>
                                              <a:rPr lang="it-IT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it-IT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cot</m:t>
                                        </m:r>
                                        <m:d>
                                          <m:dPr>
                                            <m:ctrlPr>
                                              <a:rPr lang="it-IT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l-G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α</m:t>
                                            </m:r>
                                          </m:e>
                                        </m:d>
                                      </m:num>
                                      <m:den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2 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it-IT" sz="13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it-IT" sz="13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it-IT" sz="13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it-IT" sz="13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3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it-IT" sz="13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𝑎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it-IT" sz="13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3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𝛾</m:t>
                                    </m:r>
                                  </m:e>
                                  <m:sub>
                                    <m:r>
                                      <a:rPr lang="it-IT" sz="13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e>
                                  <m:sup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𝛾</m:t>
                                    </m:r>
                                  </m:e>
                                  <m: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it-IT" sz="13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rad>
                      </m:num>
                      <m:den>
                        <m:f>
                          <m:fPr>
                            <m:ctrlPr>
                              <a:rPr lang="it-IT" sz="13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it-IT" sz="13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3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it-IT" sz="13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𝑎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it-IT" sz="13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3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𝛾</m:t>
                                </m:r>
                              </m:e>
                              <m:sub>
                                <m:r>
                                  <a:rPr lang="it-IT" sz="13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𝑡</m:t>
                                </m:r>
                              </m:sub>
                            </m:sSub>
                          </m:num>
                          <m:den>
                            <m:r>
                              <a:rPr lang="it-IT" sz="13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3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it-IT" sz="13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6" name="CasellaDiTesto 5"/>
            <xdr:cNvSpPr txBox="1"/>
          </xdr:nvSpPr>
          <xdr:spPr>
            <a:xfrm>
              <a:off x="10391774" y="3333750"/>
              <a:ext cx="3257551" cy="9395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</a:t>
              </a:r>
              <a:r>
                <a:rPr lang="it-IT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B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 cot(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α)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)/(2 )</a:t>
              </a:r>
              <a:r>
                <a:rPr lang="it-IT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+√((−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B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 cot(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α)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)/(2 )</a:t>
              </a:r>
              <a:r>
                <a:rPr lang="it-IT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)^</a:t>
              </a:r>
              <a:r>
                <a:rPr lang="it-IT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2+</a:t>
              </a:r>
              <a:r>
                <a:rPr lang="it-IT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(𝐾_𝑎 </a:t>
              </a:r>
              <a:r>
                <a:rPr lang="it-IT" sz="13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</a:t>
              </a:r>
              <a:r>
                <a:rPr lang="it-IT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𝑡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𝐵^2 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</a:t>
              </a:r>
              <a:r>
                <a:rPr lang="it-IT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)/3))/((𝐾_𝑎 </a:t>
              </a:r>
              <a:r>
                <a:rPr lang="it-IT" sz="13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</a:t>
              </a:r>
              <a:r>
                <a:rPr lang="it-IT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𝑡)/3)</a:t>
              </a:r>
              <a:endParaRPr lang="it-IT" sz="13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 editAs="oneCell">
    <xdr:from>
      <xdr:col>1</xdr:col>
      <xdr:colOff>30041</xdr:colOff>
      <xdr:row>3</xdr:row>
      <xdr:rowOff>157773</xdr:rowOff>
    </xdr:from>
    <xdr:to>
      <xdr:col>9</xdr:col>
      <xdr:colOff>452787</xdr:colOff>
      <xdr:row>21</xdr:row>
      <xdr:rowOff>66675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641" y="729273"/>
          <a:ext cx="5404321" cy="3547452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43</xdr:row>
      <xdr:rowOff>47624</xdr:rowOff>
    </xdr:from>
    <xdr:ext cx="5162550" cy="909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asellaDiTesto 11"/>
            <xdr:cNvSpPr txBox="1"/>
          </xdr:nvSpPr>
          <xdr:spPr>
            <a:xfrm>
              <a:off x="685800" y="9801224"/>
              <a:ext cx="5162550" cy="909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200" b="0" i="0">
                  <a:latin typeface="+mn-lt"/>
                  <a:ea typeface="Cambria Math" panose="02040503050406030204" pitchFamily="18" charset="0"/>
                </a:rPr>
                <a:t>* </a:t>
              </a:r>
              <a14:m>
                <m:oMath xmlns:m="http://schemas.openxmlformats.org/officeDocument/2006/math"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𝐼𝑛</m:t>
                  </m:r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𝑎𝑠𝑠𝑒𝑛𝑧𝑎</m:t>
                  </m:r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𝑑𝑖</m:t>
                  </m:r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it-I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𝑠𝑜𝑣𝑟𝑎𝑐𝑐𝑎𝑟𝑖𝑐h𝑖</m:t>
                  </m:r>
                </m:oMath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* Terreno</a:t>
              </a:r>
              <a:r>
                <a:rPr lang="it-IT" sz="1200" i="1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pianeggiante in sommità</a:t>
              </a:r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* Effettuando</a:t>
              </a:r>
              <a:r>
                <a:rPr lang="it-IT" sz="1200" i="1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un buon drenaggio a tergo del paramento</a:t>
              </a:r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2" name="CasellaDiTesto 11"/>
            <xdr:cNvSpPr txBox="1"/>
          </xdr:nvSpPr>
          <xdr:spPr>
            <a:xfrm>
              <a:off x="685800" y="9801224"/>
              <a:ext cx="5162550" cy="909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200" b="0" i="0">
                  <a:latin typeface="+mn-lt"/>
                  <a:ea typeface="Cambria Math" panose="02040503050406030204" pitchFamily="18" charset="0"/>
                </a:rPr>
                <a:t>* 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𝐼𝑛 𝑎𝑠𝑠𝑒𝑛𝑧𝑎 𝑑𝑖 𝑠𝑜𝑣𝑟𝑎𝑐𝑐𝑎𝑟𝑖𝑐ℎ𝑖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* Terreno</a:t>
              </a:r>
              <a:r>
                <a:rPr lang="it-IT" sz="1200" i="1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pianeggiante in sommità</a:t>
              </a:r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* Effettuando</a:t>
              </a:r>
              <a:r>
                <a:rPr lang="it-IT" sz="1200" i="1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un buon drenaggio a tergo del paramento</a:t>
              </a:r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10</xdr:col>
      <xdr:colOff>85724</xdr:colOff>
      <xdr:row>21</xdr:row>
      <xdr:rowOff>180976</xdr:rowOff>
    </xdr:from>
    <xdr:ext cx="3733801" cy="11425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sellaDiTesto 12"/>
            <xdr:cNvSpPr txBox="1"/>
          </xdr:nvSpPr>
          <xdr:spPr>
            <a:xfrm>
              <a:off x="6286499" y="4391026"/>
              <a:ext cx="3733801" cy="11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l-GR" sz="12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α</m:t>
                  </m:r>
                </m:oMath>
              </a14:m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inclinazione del paramento</a:t>
              </a:r>
            </a:p>
            <a:p>
              <a:pPr algn="l"/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it-IT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′=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𝐴𝑛𝑔𝑜𝑙𝑜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𝑑𝑖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𝑎𝑡𝑡𝑟𝑖𝑡𝑜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𝑑𝑒𝑙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𝑡𝑒𝑟𝑟𝑒𝑛𝑜</m:t>
                    </m:r>
                  </m:oMath>
                </m:oMathPara>
              </a14:m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x=hmax Altezza incognita del paramento</a:t>
              </a:r>
            </a:p>
            <a:p>
              <a:endParaRPr lang="it-IT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3" name="CasellaDiTesto 12"/>
            <xdr:cNvSpPr txBox="1"/>
          </xdr:nvSpPr>
          <xdr:spPr>
            <a:xfrm>
              <a:off x="6286499" y="4391026"/>
              <a:ext cx="3733801" cy="11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α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inclinazione del paramento</a:t>
              </a:r>
            </a:p>
            <a:p>
              <a:pPr algn="l"/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/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′=𝐴𝑛𝑔𝑜𝑙𝑜 𝑑𝑖 𝑎𝑡𝑡𝑟𝑖𝑡𝑜 𝑑𝑒𝑙 𝑡𝑒𝑟𝑟𝑒𝑛𝑜</a:t>
              </a:r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i="1">
                  <a:latin typeface="Cambria Math" panose="02040503050406030204" pitchFamily="18" charset="0"/>
                  <a:ea typeface="Cambria Math" panose="02040503050406030204" pitchFamily="18" charset="0"/>
                </a:rPr>
                <a:t>x=hmax Altezza incognita del paramento</a:t>
              </a:r>
            </a:p>
            <a:p>
              <a:endParaRPr lang="it-IT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133350</xdr:colOff>
      <xdr:row>22</xdr:row>
      <xdr:rowOff>85725</xdr:rowOff>
    </xdr:from>
    <xdr:ext cx="2571750" cy="370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sellaDiTesto 8"/>
            <xdr:cNvSpPr txBox="1"/>
          </xdr:nvSpPr>
          <xdr:spPr>
            <a:xfrm>
              <a:off x="742950" y="4486275"/>
              <a:ext cx="2571750" cy="370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𝑤𝑝</m:t>
                        </m:r>
                      </m:sub>
                    </m:sSub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it-IT" sz="12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cot</m:t>
                        </m:r>
                        <m:d>
                          <m:d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el-GR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α</m:t>
                            </m:r>
                          </m:e>
                        </m:d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2 </m:t>
                        </m:r>
                      </m:den>
                    </m:f>
                  </m:oMath>
                </m:oMathPara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9" name="CasellaDiTesto 8"/>
            <xdr:cNvSpPr txBox="1"/>
          </xdr:nvSpPr>
          <xdr:spPr>
            <a:xfrm>
              <a:off x="742950" y="4486275"/>
              <a:ext cx="2571750" cy="370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𝑥_𝑤𝑝=(𝑥 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cot(</a:t>
              </a:r>
              <a:r>
                <a:rPr lang="el-GR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α)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)/(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2 )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38100</xdr:colOff>
      <xdr:row>22</xdr:row>
      <xdr:rowOff>104775</xdr:rowOff>
    </xdr:from>
    <xdr:ext cx="2571750" cy="3150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sellaDiTesto 9"/>
            <xdr:cNvSpPr txBox="1"/>
          </xdr:nvSpPr>
          <xdr:spPr>
            <a:xfrm>
              <a:off x="2476500" y="4505325"/>
              <a:ext cx="2571750" cy="315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𝑠𝑡</m:t>
                        </m:r>
                      </m:sub>
                    </m:sSub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3 </m:t>
                        </m:r>
                      </m:den>
                    </m:f>
                  </m:oMath>
                </m:oMathPara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0" name="CasellaDiTesto 9"/>
            <xdr:cNvSpPr txBox="1"/>
          </xdr:nvSpPr>
          <xdr:spPr>
            <a:xfrm>
              <a:off x="2476500" y="4505325"/>
              <a:ext cx="2571750" cy="315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𝑦_𝑠𝑡=𝑥/(3 )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10</xdr:col>
      <xdr:colOff>571500</xdr:colOff>
      <xdr:row>8</xdr:row>
      <xdr:rowOff>95250</xdr:rowOff>
    </xdr:from>
    <xdr:ext cx="3067050" cy="3457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sellaDiTesto 10"/>
            <xdr:cNvSpPr txBox="1"/>
          </xdr:nvSpPr>
          <xdr:spPr>
            <a:xfrm>
              <a:off x="6772275" y="1828800"/>
              <a:ext cx="3067050" cy="345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</m:sub>
                    </m:sSub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b>
                    </m:sSub>
                    <m:f>
                      <m:f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it-IT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1" name="CasellaDiTesto 10"/>
            <xdr:cNvSpPr txBox="1"/>
          </xdr:nvSpPr>
          <xdr:spPr>
            <a:xfrm>
              <a:off x="6772275" y="1828800"/>
              <a:ext cx="3067050" cy="345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𝑀_𝑟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𝐾_𝑎 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𝛾_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 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𝑥^2/2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𝑥/3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11</xdr:col>
      <xdr:colOff>333375</xdr:colOff>
      <xdr:row>10</xdr:row>
      <xdr:rowOff>104775</xdr:rowOff>
    </xdr:from>
    <xdr:ext cx="3067050" cy="3496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sellaDiTesto 14"/>
            <xdr:cNvSpPr txBox="1"/>
          </xdr:nvSpPr>
          <xdr:spPr>
            <a:xfrm>
              <a:off x="7143750" y="2219325"/>
              <a:ext cx="3067050" cy="3496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it-I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𝛾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  <m:r>
                      <a:rPr lang="it-IT" sz="12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num>
                          <m:den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m:rPr>
                            <m:sty m:val="p"/>
                          </m:rPr>
                          <a:rPr lang="it-IT" sz="12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cot</m:t>
                        </m:r>
                        <m:d>
                          <m:d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el-GR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α</m:t>
                            </m:r>
                          </m:e>
                        </m:d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num>
                          <m:den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5" name="CasellaDiTesto 14"/>
            <xdr:cNvSpPr txBox="1"/>
          </xdr:nvSpPr>
          <xdr:spPr>
            <a:xfrm>
              <a:off x="7143750" y="2219325"/>
              <a:ext cx="3067050" cy="3496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𝑀_𝑠=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  𝑥 𝐵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(𝑥/2 cot(</a:t>
              </a:r>
              <a:r>
                <a:rPr lang="el-GR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α)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+𝐵/2)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10</xdr:col>
      <xdr:colOff>38099</xdr:colOff>
      <xdr:row>3</xdr:row>
      <xdr:rowOff>247650</xdr:rowOff>
    </xdr:from>
    <xdr:ext cx="3124201" cy="695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asellaDiTesto 15"/>
            <xdr:cNvSpPr txBox="1"/>
          </xdr:nvSpPr>
          <xdr:spPr>
            <a:xfrm>
              <a:off x="6238874" y="819150"/>
              <a:ext cx="3124201" cy="695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2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2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it-IT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𝑚</m:t>
                      </m:r>
                    </m:sub>
                  </m:sSub>
                  <m:r>
                    <a:rPr lang="it-IT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it-IT" sz="1200">
                  <a:latin typeface="Cambria Math" panose="02040503050406030204" pitchFamily="18" charset="0"/>
                  <a:ea typeface="Cambria Math" panose="02040503050406030204" pitchFamily="18" charset="0"/>
                </a:rPr>
                <a:t>Peso</a:t>
              </a:r>
              <a:r>
                <a:rPr lang="it-IT" sz="12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specifico  del muro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14:m>
                <m:oMath xmlns:m="http://schemas.openxmlformats.org/officeDocument/2006/math">
                  <m:r>
                    <a:rPr lang="it-IT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𝐵</m:t>
                  </m:r>
                </m:oMath>
              </a14:m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=Larghezza di base del muro</a:t>
              </a:r>
            </a:p>
            <a:p>
              <a:endParaRPr lang="it-IT" sz="12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it-IT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6" name="CasellaDiTesto 15"/>
            <xdr:cNvSpPr txBox="1"/>
          </xdr:nvSpPr>
          <xdr:spPr>
            <a:xfrm>
              <a:off x="6238874" y="819150"/>
              <a:ext cx="3124201" cy="695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𝛾_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𝑚=</a:t>
              </a:r>
              <a:r>
                <a:rPr lang="it-IT" sz="1200">
                  <a:latin typeface="Cambria Math" panose="02040503050406030204" pitchFamily="18" charset="0"/>
                  <a:ea typeface="Cambria Math" panose="02040503050406030204" pitchFamily="18" charset="0"/>
                </a:rPr>
                <a:t>Peso</a:t>
              </a:r>
              <a:r>
                <a:rPr lang="it-IT" sz="12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specifico  del muro</a:t>
              </a:r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it-IT" sz="12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𝐵</a:t>
              </a:r>
              <a:r>
                <a:rPr lang="it-I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=Larghezza di base del muro</a:t>
              </a:r>
            </a:p>
            <a:p>
              <a:endParaRPr lang="it-IT" sz="12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it-IT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5:I13"/>
  <sheetViews>
    <sheetView showGridLines="0" showRowColHeaders="0" tabSelected="1" zoomScaleNormal="100" workbookViewId="0">
      <selection activeCell="G12" sqref="G12:I12"/>
    </sheetView>
  </sheetViews>
  <sheetFormatPr defaultRowHeight="15" x14ac:dyDescent="0.25"/>
  <cols>
    <col min="1" max="1" width="2.5703125" customWidth="1"/>
  </cols>
  <sheetData>
    <row r="5" spans="2:9" ht="15.75" x14ac:dyDescent="0.25">
      <c r="B5" s="22" t="s">
        <v>21</v>
      </c>
      <c r="C5" s="23"/>
      <c r="D5" s="23"/>
      <c r="E5" s="23"/>
      <c r="F5" s="23"/>
      <c r="G5" s="23"/>
      <c r="H5" s="23"/>
      <c r="I5" s="23"/>
    </row>
    <row r="6" spans="2:9" ht="15.75" x14ac:dyDescent="0.25">
      <c r="B6" s="22" t="s">
        <v>24</v>
      </c>
      <c r="C6" s="23"/>
      <c r="D6" s="23"/>
      <c r="E6" s="23"/>
      <c r="F6" s="23"/>
      <c r="G6" s="23"/>
      <c r="H6" s="23"/>
      <c r="I6" s="23"/>
    </row>
    <row r="7" spans="2:9" ht="15.75" x14ac:dyDescent="0.25">
      <c r="B7" s="22" t="s">
        <v>47</v>
      </c>
      <c r="C7" s="23"/>
      <c r="D7" s="23"/>
      <c r="E7" s="23"/>
      <c r="F7" s="23"/>
      <c r="G7" s="23"/>
      <c r="H7" s="23"/>
      <c r="I7" s="23"/>
    </row>
    <row r="8" spans="2:9" ht="15.75" x14ac:dyDescent="0.25">
      <c r="B8" s="22"/>
      <c r="C8" s="23"/>
      <c r="D8" s="23"/>
      <c r="E8" s="23"/>
      <c r="F8" s="23"/>
      <c r="G8" s="23"/>
      <c r="H8" s="23"/>
      <c r="I8" s="23"/>
    </row>
    <row r="9" spans="2:9" x14ac:dyDescent="0.25">
      <c r="B9" s="35" t="s">
        <v>25</v>
      </c>
      <c r="C9" s="35"/>
      <c r="D9" s="35"/>
      <c r="E9" s="23"/>
      <c r="F9" s="23"/>
      <c r="G9" s="36" t="s">
        <v>19</v>
      </c>
      <c r="H9" s="36"/>
      <c r="I9" s="36"/>
    </row>
    <row r="10" spans="2:9" x14ac:dyDescent="0.25">
      <c r="B10" s="39">
        <v>44936</v>
      </c>
      <c r="C10" s="35"/>
      <c r="D10" s="35"/>
      <c r="E10" s="23"/>
      <c r="F10" s="23"/>
      <c r="G10" s="26"/>
      <c r="H10" s="26"/>
      <c r="I10" s="26"/>
    </row>
    <row r="11" spans="2:9" x14ac:dyDescent="0.25">
      <c r="B11" s="37" t="s">
        <v>20</v>
      </c>
      <c r="C11" s="37"/>
      <c r="D11" s="37"/>
      <c r="E11" s="23"/>
      <c r="F11" s="23"/>
      <c r="G11" s="23"/>
      <c r="H11" s="23"/>
      <c r="I11" s="23"/>
    </row>
    <row r="12" spans="2:9" ht="15.75" x14ac:dyDescent="0.25">
      <c r="B12" s="22"/>
      <c r="C12" s="23"/>
      <c r="D12" s="23"/>
      <c r="E12" s="23"/>
      <c r="F12" s="23"/>
      <c r="G12" s="38" t="s">
        <v>20</v>
      </c>
      <c r="H12" s="38"/>
      <c r="I12" s="38"/>
    </row>
    <row r="13" spans="2:9" ht="15.75" x14ac:dyDescent="0.25">
      <c r="B13" s="22"/>
      <c r="C13" s="23"/>
      <c r="D13" s="23"/>
      <c r="E13" s="23"/>
      <c r="F13" s="23"/>
      <c r="G13" s="23"/>
      <c r="H13" s="23"/>
      <c r="I13" s="23"/>
    </row>
  </sheetData>
  <sheetProtection algorithmName="SHA-512" hashValue="niTa9s6KNEc3vmbvvElTL3mpJr+o6VMgUxLT9WZBqfAAiW3SmgW9DxU5dJr1NoObvKQz5BF3ZUEM7j4Vc5iA3g==" saltValue="htA4Sw9r2Q23tKwYmwU6xg==" spinCount="100000" sheet="1" selectLockedCells="1"/>
  <mergeCells count="5">
    <mergeCell ref="B9:D9"/>
    <mergeCell ref="G9:I9"/>
    <mergeCell ref="B11:D11"/>
    <mergeCell ref="G12:I12"/>
    <mergeCell ref="B10:D10"/>
  </mergeCells>
  <hyperlinks>
    <hyperlink ref="G12" r:id="rId1"/>
    <hyperlink ref="B1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G15"/>
  <sheetViews>
    <sheetView showGridLines="0" showRowColHeaders="0" workbookViewId="0">
      <selection activeCell="F4" sqref="F4"/>
    </sheetView>
  </sheetViews>
  <sheetFormatPr defaultRowHeight="15" x14ac:dyDescent="0.25"/>
  <cols>
    <col min="1" max="1" width="2.42578125" customWidth="1"/>
    <col min="4" max="4" width="20.7109375" customWidth="1"/>
  </cols>
  <sheetData>
    <row r="2" spans="2:7" ht="18.75" x14ac:dyDescent="0.3">
      <c r="B2" s="24" t="s">
        <v>22</v>
      </c>
    </row>
    <row r="3" spans="2:7" ht="11.25" customHeight="1" thickBot="1" x14ac:dyDescent="0.3"/>
    <row r="4" spans="2:7" ht="19.5" thickTop="1" thickBot="1" x14ac:dyDescent="0.3">
      <c r="B4" s="29" t="s">
        <v>31</v>
      </c>
      <c r="E4" s="5" t="s">
        <v>37</v>
      </c>
      <c r="F4" s="25">
        <v>45</v>
      </c>
      <c r="G4" s="3" t="s">
        <v>30</v>
      </c>
    </row>
    <row r="5" spans="2:7" ht="11.25" customHeight="1" thickTop="1" x14ac:dyDescent="0.25"/>
    <row r="6" spans="2:7" x14ac:dyDescent="0.25">
      <c r="B6" s="29" t="s">
        <v>26</v>
      </c>
    </row>
    <row r="7" spans="2:7" ht="15.75" thickBot="1" x14ac:dyDescent="0.3"/>
    <row r="8" spans="2:7" ht="16.5" thickTop="1" thickBot="1" x14ac:dyDescent="0.3">
      <c r="B8" s="28" t="s">
        <v>44</v>
      </c>
      <c r="E8" s="5" t="s">
        <v>28</v>
      </c>
      <c r="F8" s="25">
        <v>0.5</v>
      </c>
      <c r="G8" s="3" t="s">
        <v>7</v>
      </c>
    </row>
    <row r="9" spans="2:7" ht="16.5" thickTop="1" thickBot="1" x14ac:dyDescent="0.3">
      <c r="B9" t="s">
        <v>32</v>
      </c>
      <c r="E9" s="5" t="s">
        <v>27</v>
      </c>
      <c r="F9" s="25">
        <v>1</v>
      </c>
      <c r="G9" s="3" t="s">
        <v>7</v>
      </c>
    </row>
    <row r="10" spans="2:7" ht="16.5" thickTop="1" thickBot="1" x14ac:dyDescent="0.3">
      <c r="B10" t="s">
        <v>33</v>
      </c>
      <c r="E10" s="5" t="s">
        <v>29</v>
      </c>
      <c r="F10" s="25">
        <v>0.5</v>
      </c>
      <c r="G10" s="3" t="s">
        <v>7</v>
      </c>
    </row>
    <row r="11" spans="2:7" ht="16.5" thickTop="1" thickBot="1" x14ac:dyDescent="0.3"/>
    <row r="12" spans="2:7" ht="16.5" thickTop="1" thickBot="1" x14ac:dyDescent="0.3">
      <c r="B12" t="s">
        <v>45</v>
      </c>
      <c r="F12" s="25" t="s">
        <v>34</v>
      </c>
    </row>
    <row r="13" spans="2:7" ht="16.5" thickTop="1" thickBot="1" x14ac:dyDescent="0.3"/>
    <row r="14" spans="2:7" ht="19.5" thickTop="1" thickBot="1" x14ac:dyDescent="0.3">
      <c r="B14" t="s">
        <v>36</v>
      </c>
      <c r="E14" s="9" t="s">
        <v>46</v>
      </c>
      <c r="F14" s="25">
        <v>10</v>
      </c>
      <c r="G14" s="3" t="s">
        <v>23</v>
      </c>
    </row>
    <row r="15" spans="2:7" ht="15.75" thickTop="1" x14ac:dyDescent="0.25"/>
  </sheetData>
  <sheetProtection algorithmName="SHA-512" hashValue="eeslm8bi+TDrPV6Rfw9NcTPtBZGI+mw1a1P5cZ4UZfzXfxfgMMrRPv+25UceDX3guUPfZY+/BhhKaPBlvtcgpA==" saltValue="l2KfBy7iIQ/dJQmHvRKklQ==" spinCount="100000" sheet="1" selectLockedCells="1"/>
  <dataValidations count="1">
    <dataValidation type="list" allowBlank="1" showInputMessage="1" showErrorMessage="1" sqref="F12">
      <formula1>sn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B2:V44"/>
  <sheetViews>
    <sheetView showGridLines="0" showRowColHeaders="0" zoomScale="85" zoomScaleNormal="85" workbookViewId="0">
      <selection activeCell="B2" sqref="B2:V3"/>
    </sheetView>
  </sheetViews>
  <sheetFormatPr defaultRowHeight="15" x14ac:dyDescent="0.25"/>
  <cols>
    <col min="6" max="6" width="10.7109375" customWidth="1"/>
    <col min="12" max="12" width="10.7109375" customWidth="1"/>
    <col min="18" max="18" width="10.7109375" customWidth="1"/>
  </cols>
  <sheetData>
    <row r="2" spans="2:22" ht="15" customHeight="1" x14ac:dyDescent="0.25">
      <c r="B2" s="41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2:22" ht="1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2:22" ht="23.25" x14ac:dyDescent="0.35">
      <c r="J4" s="30"/>
      <c r="K4" s="30"/>
      <c r="L4" s="30"/>
      <c r="M4" s="30"/>
      <c r="N4" s="30"/>
      <c r="O4" s="30"/>
      <c r="P4" s="30"/>
      <c r="Q4" s="30"/>
      <c r="R4" s="30"/>
    </row>
    <row r="5" spans="2:22" ht="23.25" x14ac:dyDescent="0.35">
      <c r="J5" s="30"/>
      <c r="K5" s="32"/>
      <c r="P5" s="9" t="s">
        <v>46</v>
      </c>
      <c r="Q5" s="34">
        <f>DATI!F4/100/(DATI!F8*DATI!F9*DATI!F10)+IF(DATI!F12="si",DATI!F14,0)</f>
        <v>11.8</v>
      </c>
      <c r="R5" s="3" t="s">
        <v>23</v>
      </c>
    </row>
    <row r="6" spans="2:22" x14ac:dyDescent="0.25">
      <c r="K6" s="32"/>
      <c r="P6" s="9" t="s">
        <v>28</v>
      </c>
      <c r="Q6" s="34">
        <f>DATI!F8</f>
        <v>0.5</v>
      </c>
      <c r="R6" s="3" t="s">
        <v>7</v>
      </c>
    </row>
    <row r="8" spans="2:22" x14ac:dyDescent="0.25">
      <c r="K8" s="32" t="s">
        <v>38</v>
      </c>
    </row>
    <row r="9" spans="2:22" x14ac:dyDescent="0.25">
      <c r="K9" s="32"/>
    </row>
    <row r="10" spans="2:22" x14ac:dyDescent="0.25">
      <c r="K10" s="32" t="s">
        <v>40</v>
      </c>
    </row>
    <row r="11" spans="2:22" x14ac:dyDescent="0.25">
      <c r="K11" s="32"/>
    </row>
    <row r="12" spans="2:22" x14ac:dyDescent="0.25">
      <c r="K12" s="32" t="s">
        <v>41</v>
      </c>
    </row>
    <row r="13" spans="2:22" x14ac:dyDescent="0.25">
      <c r="K13" s="32"/>
    </row>
    <row r="14" spans="2:22" x14ac:dyDescent="0.25">
      <c r="K14" s="32"/>
    </row>
    <row r="15" spans="2:22" x14ac:dyDescent="0.25">
      <c r="K15" s="32" t="s">
        <v>39</v>
      </c>
    </row>
    <row r="16" spans="2:22" x14ac:dyDescent="0.25">
      <c r="K16" s="32"/>
      <c r="U16" s="31"/>
    </row>
    <row r="17" spans="2:18" x14ac:dyDescent="0.25">
      <c r="K17" s="32"/>
    </row>
    <row r="18" spans="2:18" x14ac:dyDescent="0.25">
      <c r="K18" s="32"/>
    </row>
    <row r="19" spans="2:18" x14ac:dyDescent="0.25">
      <c r="K19" s="32"/>
    </row>
    <row r="20" spans="2:18" x14ac:dyDescent="0.25">
      <c r="K20" s="32" t="s">
        <v>42</v>
      </c>
    </row>
    <row r="30" spans="2:18" ht="18.75" x14ac:dyDescent="0.25">
      <c r="B30" s="40" t="s">
        <v>12</v>
      </c>
      <c r="C30" s="40"/>
      <c r="D30" s="40"/>
      <c r="E30" s="8" t="s">
        <v>49</v>
      </c>
      <c r="F30" s="18">
        <f>Foglio1!G2</f>
        <v>18</v>
      </c>
      <c r="H30" s="40" t="s">
        <v>12</v>
      </c>
      <c r="I30" s="40"/>
      <c r="J30" s="40"/>
      <c r="K30" s="8" t="s">
        <v>49</v>
      </c>
      <c r="L30" s="18">
        <f>Foglio1!G24</f>
        <v>19</v>
      </c>
      <c r="N30" s="40" t="s">
        <v>12</v>
      </c>
      <c r="O30" s="40"/>
      <c r="P30" s="40"/>
      <c r="Q30" s="8" t="s">
        <v>49</v>
      </c>
      <c r="R30" s="18">
        <f>Foglio1!G46</f>
        <v>20</v>
      </c>
    </row>
    <row r="31" spans="2:18" ht="15.75" x14ac:dyDescent="0.25">
      <c r="B31" s="7"/>
      <c r="C31" s="6"/>
      <c r="D31" s="6"/>
      <c r="E31" s="6"/>
      <c r="F31" s="6"/>
      <c r="H31" s="7"/>
      <c r="I31" s="6"/>
      <c r="J31" s="6"/>
      <c r="K31" s="6"/>
      <c r="L31" s="6"/>
      <c r="N31" s="7"/>
      <c r="O31" s="6"/>
      <c r="P31" s="6"/>
      <c r="Q31" s="6"/>
      <c r="R31" s="6"/>
    </row>
    <row r="32" spans="2:18" x14ac:dyDescent="0.25">
      <c r="C32" s="16" t="s">
        <v>13</v>
      </c>
      <c r="D32" s="16" t="s">
        <v>14</v>
      </c>
      <c r="E32" s="16" t="s">
        <v>15</v>
      </c>
      <c r="F32" s="16" t="s">
        <v>16</v>
      </c>
      <c r="I32" s="16" t="s">
        <v>13</v>
      </c>
      <c r="J32" s="16" t="s">
        <v>14</v>
      </c>
      <c r="K32" s="16" t="s">
        <v>15</v>
      </c>
      <c r="L32" s="16" t="s">
        <v>16</v>
      </c>
      <c r="O32" s="16" t="s">
        <v>13</v>
      </c>
      <c r="P32" s="16" t="s">
        <v>14</v>
      </c>
      <c r="Q32" s="16" t="s">
        <v>15</v>
      </c>
      <c r="R32" s="16" t="s">
        <v>16</v>
      </c>
    </row>
    <row r="33" spans="2:21" x14ac:dyDescent="0.25">
      <c r="B33" s="10" t="s">
        <v>43</v>
      </c>
      <c r="C33" s="12" t="s">
        <v>17</v>
      </c>
      <c r="D33" s="12" t="s">
        <v>17</v>
      </c>
      <c r="E33" s="12" t="s">
        <v>17</v>
      </c>
      <c r="F33" s="12" t="s">
        <v>17</v>
      </c>
      <c r="H33" s="10" t="s">
        <v>43</v>
      </c>
      <c r="I33" s="12" t="s">
        <v>17</v>
      </c>
      <c r="J33" s="12" t="s">
        <v>17</v>
      </c>
      <c r="K33" s="12" t="s">
        <v>17</v>
      </c>
      <c r="L33" s="12" t="s">
        <v>17</v>
      </c>
      <c r="N33" s="10" t="s">
        <v>43</v>
      </c>
      <c r="O33" s="12" t="s">
        <v>17</v>
      </c>
      <c r="P33" s="12" t="s">
        <v>17</v>
      </c>
      <c r="Q33" s="12" t="s">
        <v>17</v>
      </c>
      <c r="R33" s="12" t="s">
        <v>17</v>
      </c>
      <c r="U33" s="20"/>
    </row>
    <row r="34" spans="2:21" x14ac:dyDescent="0.25">
      <c r="B34" s="13">
        <f>Foglio1!B6</f>
        <v>20</v>
      </c>
      <c r="C34" s="19">
        <f>MROUND(Foglio1!D6,0.05)</f>
        <v>0.95000000000000007</v>
      </c>
      <c r="D34" s="19">
        <f>MROUND(Foglio1!E6,0.05)</f>
        <v>1.75</v>
      </c>
      <c r="E34" s="19">
        <f>MROUND(Foglio1!F6,0.05)</f>
        <v>2.35</v>
      </c>
      <c r="F34" s="19">
        <f>MROUND(Foglio1!G6,0.05)</f>
        <v>2.7</v>
      </c>
      <c r="H34" s="13">
        <f>Foglio1!B28</f>
        <v>20</v>
      </c>
      <c r="I34" s="19">
        <f>MROUND(Foglio1!D28,0.05)</f>
        <v>0.95000000000000007</v>
      </c>
      <c r="J34" s="19">
        <f>MROUND(Foglio1!E28,0.05)</f>
        <v>1.8</v>
      </c>
      <c r="K34" s="19">
        <f>MROUND(Foglio1!F28,0.05)</f>
        <v>2.4000000000000004</v>
      </c>
      <c r="L34" s="19">
        <f>MROUND(Foglio1!G28,0.05)</f>
        <v>2.75</v>
      </c>
      <c r="N34" s="13">
        <f>Foglio1!B50</f>
        <v>20</v>
      </c>
      <c r="O34" s="19">
        <f>MROUND(Foglio1!D50,0.05)</f>
        <v>1</v>
      </c>
      <c r="P34" s="19">
        <f>MROUND(Foglio1!E50,0.05)</f>
        <v>1.8</v>
      </c>
      <c r="Q34" s="19">
        <f>MROUND(Foglio1!F50,0.05)</f>
        <v>2.4000000000000004</v>
      </c>
      <c r="R34" s="19">
        <f>MROUND(Foglio1!G50,0.05)</f>
        <v>2.75</v>
      </c>
    </row>
    <row r="35" spans="2:21" x14ac:dyDescent="0.25">
      <c r="B35" s="13">
        <f>Foglio1!B8</f>
        <v>22</v>
      </c>
      <c r="C35" s="19">
        <f>MROUND(Foglio1!D8,0.05)</f>
        <v>0.95000000000000007</v>
      </c>
      <c r="D35" s="19">
        <f>MROUND(Foglio1!E8,0.05)</f>
        <v>1.8</v>
      </c>
      <c r="E35" s="19">
        <f>MROUND(Foglio1!F8,0.05)</f>
        <v>2.4000000000000004</v>
      </c>
      <c r="F35" s="19">
        <f>MROUND(Foglio1!G8,0.05)</f>
        <v>2.75</v>
      </c>
      <c r="H35" s="13">
        <f>Foglio1!B30</f>
        <v>22</v>
      </c>
      <c r="I35" s="19">
        <f>MROUND(Foglio1!D30,0.05)</f>
        <v>1</v>
      </c>
      <c r="J35" s="19">
        <f>MROUND(Foglio1!E30,0.05)</f>
        <v>1.8</v>
      </c>
      <c r="K35" s="19">
        <f>MROUND(Foglio1!F30,0.05)</f>
        <v>2.4500000000000002</v>
      </c>
      <c r="L35" s="19">
        <f>MROUND(Foglio1!G30,0.05)</f>
        <v>2.75</v>
      </c>
      <c r="N35" s="13">
        <f>Foglio1!B52</f>
        <v>22</v>
      </c>
      <c r="O35" s="19">
        <f>MROUND(Foglio1!D52,0.05)</f>
        <v>1</v>
      </c>
      <c r="P35" s="19">
        <f>MROUND(Foglio1!E52,0.05)</f>
        <v>1.85</v>
      </c>
      <c r="Q35" s="19">
        <f>MROUND(Foglio1!F52,0.05)</f>
        <v>2.4500000000000002</v>
      </c>
      <c r="R35" s="19">
        <f>MROUND(Foglio1!G52,0.05)</f>
        <v>2.8000000000000003</v>
      </c>
    </row>
    <row r="36" spans="2:21" x14ac:dyDescent="0.25">
      <c r="B36" s="13">
        <f>Foglio1!B10</f>
        <v>24</v>
      </c>
      <c r="C36" s="19">
        <f>MROUND(Foglio1!D10,0.05)</f>
        <v>1</v>
      </c>
      <c r="D36" s="19">
        <f>MROUND(Foglio1!E10,0.05)</f>
        <v>1.85</v>
      </c>
      <c r="E36" s="19">
        <f>MROUND(Foglio1!F10,0.05)</f>
        <v>2.4500000000000002</v>
      </c>
      <c r="F36" s="19">
        <f>MROUND(Foglio1!G10,0.05)</f>
        <v>2.8000000000000003</v>
      </c>
      <c r="H36" s="13">
        <f>Foglio1!B32</f>
        <v>24</v>
      </c>
      <c r="I36" s="19">
        <f>MROUND(Foglio1!D32,0.05)</f>
        <v>1</v>
      </c>
      <c r="J36" s="19">
        <f>MROUND(Foglio1!E32,0.05)</f>
        <v>1.85</v>
      </c>
      <c r="K36" s="19">
        <f>MROUND(Foglio1!F32,0.05)</f>
        <v>2.4500000000000002</v>
      </c>
      <c r="L36" s="19">
        <f>MROUND(Foglio1!G32,0.05)</f>
        <v>2.8000000000000003</v>
      </c>
      <c r="N36" s="13">
        <f>Foglio1!B54</f>
        <v>24</v>
      </c>
      <c r="O36" s="19">
        <f>MROUND(Foglio1!D54,0.05)</f>
        <v>1.05</v>
      </c>
      <c r="P36" s="19">
        <f>MROUND(Foglio1!E54,0.05)</f>
        <v>1.9000000000000001</v>
      </c>
      <c r="Q36" s="19">
        <f>MROUND(Foglio1!F54,0.05)</f>
        <v>2.5</v>
      </c>
      <c r="R36" s="19">
        <f>MROUND(Foglio1!G54,0.05)</f>
        <v>2.85</v>
      </c>
    </row>
    <row r="37" spans="2:21" x14ac:dyDescent="0.25">
      <c r="B37" s="13">
        <f>Foglio1!B12</f>
        <v>26</v>
      </c>
      <c r="C37" s="19">
        <f>MROUND(Foglio1!D12,0.05)</f>
        <v>1.05</v>
      </c>
      <c r="D37" s="19">
        <f>MROUND(Foglio1!E12,0.05)</f>
        <v>1.85</v>
      </c>
      <c r="E37" s="19">
        <f>MROUND(Foglio1!F12,0.05)</f>
        <v>2.5</v>
      </c>
      <c r="F37" s="19">
        <f>MROUND(Foglio1!G12,0.05)</f>
        <v>2.85</v>
      </c>
      <c r="H37" s="13">
        <f>Foglio1!B34</f>
        <v>26</v>
      </c>
      <c r="I37" s="19">
        <f>MROUND(Foglio1!D34,0.05)</f>
        <v>1.05</v>
      </c>
      <c r="J37" s="19">
        <f>MROUND(Foglio1!E34,0.05)</f>
        <v>1.9000000000000001</v>
      </c>
      <c r="K37" s="19">
        <f>MROUND(Foglio1!F34,0.05)</f>
        <v>2.5</v>
      </c>
      <c r="L37" s="19">
        <f>MROUND(Foglio1!G34,0.05)</f>
        <v>2.85</v>
      </c>
      <c r="N37" s="13">
        <f>Foglio1!B56</f>
        <v>26</v>
      </c>
      <c r="O37" s="19">
        <f>MROUND(Foglio1!D56,0.05)</f>
        <v>1.1000000000000001</v>
      </c>
      <c r="P37" s="19">
        <f>MROUND(Foglio1!E56,0.05)</f>
        <v>1.9000000000000001</v>
      </c>
      <c r="Q37" s="19">
        <f>MROUND(Foglio1!F56,0.05)</f>
        <v>2.5500000000000003</v>
      </c>
      <c r="R37" s="19">
        <f>MROUND(Foglio1!G56,0.05)</f>
        <v>2.9000000000000004</v>
      </c>
    </row>
    <row r="38" spans="2:21" x14ac:dyDescent="0.25">
      <c r="B38" s="13">
        <f>Foglio1!B14</f>
        <v>28</v>
      </c>
      <c r="C38" s="19">
        <f>MROUND(Foglio1!D14,0.05)</f>
        <v>1.05</v>
      </c>
      <c r="D38" s="19">
        <f>MROUND(Foglio1!E14,0.05)</f>
        <v>1.9000000000000001</v>
      </c>
      <c r="E38" s="19">
        <f>MROUND(Foglio1!F14,0.05)</f>
        <v>2.5500000000000003</v>
      </c>
      <c r="F38" s="19">
        <f>MROUND(Foglio1!G14,0.05)</f>
        <v>2.85</v>
      </c>
      <c r="H38" s="13">
        <f>Foglio1!B36</f>
        <v>28</v>
      </c>
      <c r="I38" s="19">
        <f>MROUND(Foglio1!D36,0.05)</f>
        <v>1.1000000000000001</v>
      </c>
      <c r="J38" s="19">
        <f>MROUND(Foglio1!E36,0.05)</f>
        <v>1.9500000000000002</v>
      </c>
      <c r="K38" s="19">
        <f>MROUND(Foglio1!F36,0.05)</f>
        <v>2.5500000000000003</v>
      </c>
      <c r="L38" s="19">
        <f>MROUND(Foglio1!G36,0.05)</f>
        <v>2.9000000000000004</v>
      </c>
      <c r="N38" s="13">
        <f>Foglio1!B58</f>
        <v>28</v>
      </c>
      <c r="O38" s="19">
        <f>MROUND(Foglio1!D58,0.05)</f>
        <v>1.1000000000000001</v>
      </c>
      <c r="P38" s="19">
        <f>MROUND(Foglio1!E58,0.05)</f>
        <v>1.9500000000000002</v>
      </c>
      <c r="Q38" s="19">
        <f>MROUND(Foglio1!F58,0.05)</f>
        <v>2.6</v>
      </c>
      <c r="R38" s="19">
        <f>MROUND(Foglio1!G58,0.05)</f>
        <v>2.95</v>
      </c>
    </row>
    <row r="39" spans="2:21" x14ac:dyDescent="0.25">
      <c r="B39" s="13">
        <f>Foglio1!B16</f>
        <v>30</v>
      </c>
      <c r="C39" s="19">
        <f>MROUND(Foglio1!D16,0.05)</f>
        <v>1.1000000000000001</v>
      </c>
      <c r="D39" s="19">
        <f>MROUND(Foglio1!E16,0.05)</f>
        <v>1.9500000000000002</v>
      </c>
      <c r="E39" s="19">
        <f>MROUND(Foglio1!F16,0.05)</f>
        <v>2.5500000000000003</v>
      </c>
      <c r="F39" s="19">
        <f>MROUND(Foglio1!G16,0.05)</f>
        <v>2.9000000000000004</v>
      </c>
      <c r="H39" s="13">
        <f>Foglio1!B38</f>
        <v>30</v>
      </c>
      <c r="I39" s="19">
        <f>MROUND(Foglio1!D38,0.05)</f>
        <v>1.1500000000000001</v>
      </c>
      <c r="J39" s="19">
        <f>MROUND(Foglio1!E38,0.05)</f>
        <v>1.9500000000000002</v>
      </c>
      <c r="K39" s="19">
        <f>MROUND(Foglio1!F38,0.05)</f>
        <v>2.6</v>
      </c>
      <c r="L39" s="19">
        <f>MROUND(Foglio1!G38,0.05)</f>
        <v>2.95</v>
      </c>
      <c r="N39" s="13">
        <f>Foglio1!B60</f>
        <v>30</v>
      </c>
      <c r="O39" s="19">
        <f>MROUND(Foglio1!D60,0.05)</f>
        <v>1.1500000000000001</v>
      </c>
      <c r="P39" s="19">
        <f>MROUND(Foglio1!E60,0.05)</f>
        <v>2</v>
      </c>
      <c r="Q39" s="19">
        <f>MROUND(Foglio1!F60,0.05)</f>
        <v>2.6500000000000004</v>
      </c>
      <c r="R39" s="19">
        <f>MROUND(Foglio1!G60,0.05)</f>
        <v>3</v>
      </c>
    </row>
    <row r="40" spans="2:21" x14ac:dyDescent="0.25">
      <c r="B40" s="13">
        <f>Foglio1!B18</f>
        <v>32</v>
      </c>
      <c r="C40" s="19">
        <f>MROUND(Foglio1!D18,0.05)</f>
        <v>1.1500000000000001</v>
      </c>
      <c r="D40" s="19">
        <f>MROUND(Foglio1!E18,0.05)</f>
        <v>2</v>
      </c>
      <c r="E40" s="19">
        <f>MROUND(Foglio1!F18,0.05)</f>
        <v>2.6</v>
      </c>
      <c r="F40" s="19">
        <f>MROUND(Foglio1!G18,0.05)</f>
        <v>2.95</v>
      </c>
      <c r="H40" s="13">
        <f>Foglio1!B40</f>
        <v>32</v>
      </c>
      <c r="I40" s="19">
        <f>MROUND(Foglio1!D40,0.05)</f>
        <v>1.1500000000000001</v>
      </c>
      <c r="J40" s="19">
        <f>MROUND(Foglio1!E40,0.05)</f>
        <v>2</v>
      </c>
      <c r="K40" s="19">
        <f>MROUND(Foglio1!F40,0.05)</f>
        <v>2.6500000000000004</v>
      </c>
      <c r="L40" s="19">
        <f>MROUND(Foglio1!G40,0.05)</f>
        <v>3</v>
      </c>
      <c r="N40" s="13">
        <f>Foglio1!B62</f>
        <v>32</v>
      </c>
      <c r="O40" s="19">
        <f>MROUND(Foglio1!D62,0.05)</f>
        <v>1.2000000000000002</v>
      </c>
      <c r="P40" s="19">
        <f>MROUND(Foglio1!E62,0.05)</f>
        <v>2.0500000000000003</v>
      </c>
      <c r="Q40" s="19">
        <f>MROUND(Foglio1!F62,0.05)</f>
        <v>2.7</v>
      </c>
      <c r="R40" s="19">
        <f>MROUND(Foglio1!G62,0.05)</f>
        <v>3.0500000000000003</v>
      </c>
    </row>
    <row r="41" spans="2:21" x14ac:dyDescent="0.25">
      <c r="B41" s="13">
        <f>Foglio1!B20</f>
        <v>34</v>
      </c>
      <c r="C41" s="19">
        <f>MROUND(Foglio1!D20,0.05)</f>
        <v>1.2000000000000002</v>
      </c>
      <c r="D41" s="19">
        <f>MROUND(Foglio1!E20,0.05)</f>
        <v>2.0500000000000003</v>
      </c>
      <c r="E41" s="19">
        <f>MROUND(Foglio1!F20,0.05)</f>
        <v>2.6500000000000004</v>
      </c>
      <c r="F41" s="19">
        <f>MROUND(Foglio1!G20,0.05)</f>
        <v>3.0500000000000003</v>
      </c>
      <c r="H41" s="13">
        <f>Foglio1!B42</f>
        <v>34</v>
      </c>
      <c r="I41" s="19">
        <f>MROUND(Foglio1!D42,0.05)</f>
        <v>1.2000000000000002</v>
      </c>
      <c r="J41" s="19">
        <f>MROUND(Foglio1!E42,0.05)</f>
        <v>2.0500000000000003</v>
      </c>
      <c r="K41" s="19">
        <f>MROUND(Foglio1!F42,0.05)</f>
        <v>2.7</v>
      </c>
      <c r="L41" s="19">
        <f>MROUND(Foglio1!G42,0.05)</f>
        <v>3.0500000000000003</v>
      </c>
      <c r="N41" s="13">
        <f>Foglio1!B64</f>
        <v>34</v>
      </c>
      <c r="O41" s="19">
        <f>MROUND(Foglio1!D64,0.05)</f>
        <v>1.25</v>
      </c>
      <c r="P41" s="19">
        <f>MROUND(Foglio1!E64,0.05)</f>
        <v>2.1</v>
      </c>
      <c r="Q41" s="19">
        <f>MROUND(Foglio1!F64,0.05)</f>
        <v>2.75</v>
      </c>
      <c r="R41" s="19">
        <f>MROUND(Foglio1!G64,0.05)</f>
        <v>3.1</v>
      </c>
    </row>
    <row r="42" spans="2:21" x14ac:dyDescent="0.25">
      <c r="B42" t="s">
        <v>18</v>
      </c>
    </row>
    <row r="44" spans="2:21" x14ac:dyDescent="0.25">
      <c r="C44" s="20"/>
    </row>
  </sheetData>
  <sheetProtection algorithmName="SHA-512" hashValue="qDY8sAgafBMthGAHuOIwlRpfULyqrwlP8vNAVHcdzm6w5S05SOGbtgWmOi/ogZdyhkrbgY1tTTahOHvqPdjzRw==" saltValue="6gIvol+i5z356bWbQAQFKQ==" spinCount="100000" sheet="1" objects="1" scenarios="1" selectLockedCells="1" selectUnlockedCells="1"/>
  <mergeCells count="4">
    <mergeCell ref="B30:D30"/>
    <mergeCell ref="H30:J30"/>
    <mergeCell ref="N30:P30"/>
    <mergeCell ref="B2:V3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B2:O65"/>
  <sheetViews>
    <sheetView topLeftCell="A22" zoomScaleNormal="100" workbookViewId="0">
      <selection activeCell="O21" sqref="O21"/>
    </sheetView>
  </sheetViews>
  <sheetFormatPr defaultRowHeight="15" x14ac:dyDescent="0.25"/>
  <cols>
    <col min="7" max="7" width="12.28515625" customWidth="1"/>
  </cols>
  <sheetData>
    <row r="2" spans="2:15" ht="15.75" x14ac:dyDescent="0.25">
      <c r="B2" s="40" t="s">
        <v>12</v>
      </c>
      <c r="C2" s="40"/>
      <c r="D2" s="40"/>
      <c r="E2" s="40"/>
      <c r="F2" s="8" t="s">
        <v>3</v>
      </c>
      <c r="G2" s="21">
        <v>18</v>
      </c>
    </row>
    <row r="3" spans="2:15" ht="15.75" x14ac:dyDescent="0.25">
      <c r="B3" s="7"/>
      <c r="C3" s="6"/>
      <c r="D3" s="6"/>
      <c r="E3" s="6"/>
      <c r="F3" s="6"/>
      <c r="G3" s="6"/>
      <c r="H3" s="7"/>
      <c r="I3" s="33" t="s">
        <v>34</v>
      </c>
      <c r="J3" s="9" t="s">
        <v>1</v>
      </c>
      <c r="K3" s="3">
        <v>90</v>
      </c>
      <c r="L3" s="3">
        <v>75</v>
      </c>
      <c r="M3" s="3">
        <v>65</v>
      </c>
      <c r="N3" s="3">
        <v>60</v>
      </c>
      <c r="O3" s="6"/>
    </row>
    <row r="4" spans="2:15" x14ac:dyDescent="0.25">
      <c r="D4" s="16" t="s">
        <v>11</v>
      </c>
      <c r="E4" s="16" t="s">
        <v>8</v>
      </c>
      <c r="F4" s="16" t="s">
        <v>9</v>
      </c>
      <c r="G4" s="16" t="s">
        <v>10</v>
      </c>
      <c r="I4" s="33" t="s">
        <v>35</v>
      </c>
      <c r="J4" s="5" t="s">
        <v>6</v>
      </c>
      <c r="K4" s="3">
        <v>0</v>
      </c>
      <c r="L4" s="4">
        <f>_xlfn.COT(L3*PI()/180)</f>
        <v>0.2679491924311227</v>
      </c>
      <c r="M4" s="4">
        <f>_xlfn.COT(M3*PI()/180)</f>
        <v>0.46630765815499858</v>
      </c>
      <c r="N4" s="4">
        <f>_xlfn.COT(N3*PI()/180)</f>
        <v>0.57735026918962595</v>
      </c>
    </row>
    <row r="5" spans="2:15" x14ac:dyDescent="0.25">
      <c r="B5" s="10" t="s">
        <v>0</v>
      </c>
      <c r="C5" s="11" t="s">
        <v>2</v>
      </c>
      <c r="D5" s="12" t="s">
        <v>5</v>
      </c>
      <c r="E5" s="12" t="s">
        <v>5</v>
      </c>
      <c r="F5" s="12" t="s">
        <v>5</v>
      </c>
      <c r="G5" s="12" t="s">
        <v>5</v>
      </c>
      <c r="J5" s="5"/>
      <c r="K5" s="3"/>
      <c r="L5" s="17"/>
      <c r="M5" s="17"/>
      <c r="N5" s="17"/>
    </row>
    <row r="6" spans="2:15" x14ac:dyDescent="0.25">
      <c r="B6" s="13">
        <v>20</v>
      </c>
      <c r="C6" s="14">
        <f>(TAN(PI()/4-ATAN(TAN(B6*PI()/180)/1.25)/2))^2</f>
        <v>0.5630300020322988</v>
      </c>
      <c r="D6" s="15">
        <f>+($K$7*$K$6*K$4/2)+(($K$7*$K$6*K$4/2)+($C6*$G$2*$K$7^2*$K$6/3))^0.5/($C6*$G$2/3)</f>
        <v>0.93447914592190784</v>
      </c>
      <c r="E6" s="15">
        <f t="shared" ref="E6:E21" si="0">+($K$7*$K$6*L$4/2)+(($K$7*$K$6*L$4/2)+($C6*$G$2*$K$7^2*$K$6/3))^0.5/($C6*$G$2/3)</f>
        <v>1.7612824849335524</v>
      </c>
      <c r="F6" s="15">
        <f t="shared" ref="F6:F21" si="1">+($K$7*$K$6*M$4/2)+(($K$7*$K$6*M$4/2)+($C6*$G$2*$K$7^2*$K$6/3))^0.5/($C6*$G$2/3)</f>
        <v>2.3724980889364811</v>
      </c>
      <c r="G6" s="15">
        <f t="shared" ref="G6:G21" si="2">+($K$7*$K$6*N$4/2)+(($K$7*$K$6*N$4/2)+($C6*$G$2*$K$7^2*$K$6/3))^0.5/($C6*$G$2/3)</f>
        <v>2.7143681967063511</v>
      </c>
      <c r="J6" s="9" t="s">
        <v>4</v>
      </c>
      <c r="K6" s="27">
        <f>'ALTEZZA MASSIMA'!Q5</f>
        <v>11.8</v>
      </c>
      <c r="L6" s="3" t="s">
        <v>23</v>
      </c>
    </row>
    <row r="7" spans="2:15" x14ac:dyDescent="0.25">
      <c r="B7" s="13">
        <f>B6+1</f>
        <v>21</v>
      </c>
      <c r="C7" s="14">
        <f t="shared" ref="C7:C20" si="3">(TAN(PI()/4-ATAN(TAN(B7*PI()/180)/1.25)/2))^2</f>
        <v>0.54611970366575147</v>
      </c>
      <c r="D7" s="15">
        <f t="shared" ref="D7:D21" si="4">+($K$7*$K$6*K$4/2)+(($K$7*$K$6*K$4/2)+($C7*$G$2*$K$7^2*$K$6/3))^0.5/($C7*$G$2/3)</f>
        <v>0.94883666821561352</v>
      </c>
      <c r="E7" s="15">
        <f t="shared" si="0"/>
        <v>1.7773194613023138</v>
      </c>
      <c r="F7" s="15">
        <f t="shared" si="1"/>
        <v>2.3897135318523075</v>
      </c>
      <c r="G7" s="15">
        <f t="shared" si="2"/>
        <v>2.732221799519273</v>
      </c>
      <c r="J7" s="9" t="s">
        <v>28</v>
      </c>
      <c r="K7" s="27">
        <f>'ALTEZZA MASSIMA'!Q6</f>
        <v>0.5</v>
      </c>
      <c r="L7" s="3" t="s">
        <v>7</v>
      </c>
    </row>
    <row r="8" spans="2:15" x14ac:dyDescent="0.25">
      <c r="B8" s="13">
        <f t="shared" ref="B8:B21" si="5">B7+1</f>
        <v>22</v>
      </c>
      <c r="C8" s="14">
        <f t="shared" si="3"/>
        <v>0.52957283749518602</v>
      </c>
      <c r="D8" s="15">
        <f t="shared" si="4"/>
        <v>0.96354617577027812</v>
      </c>
      <c r="E8" s="15">
        <f t="shared" si="0"/>
        <v>1.7938014049264275</v>
      </c>
      <c r="F8" s="15">
        <f t="shared" si="1"/>
        <v>2.4074372938760717</v>
      </c>
      <c r="G8" s="15">
        <f t="shared" si="2"/>
        <v>2.7506174359969826</v>
      </c>
    </row>
    <row r="9" spans="2:15" x14ac:dyDescent="0.25">
      <c r="B9" s="13">
        <f t="shared" si="5"/>
        <v>23</v>
      </c>
      <c r="C9" s="14">
        <f t="shared" si="3"/>
        <v>0.51337891288343951</v>
      </c>
      <c r="D9" s="15">
        <f t="shared" si="4"/>
        <v>0.97862514360574504</v>
      </c>
      <c r="E9" s="15">
        <f t="shared" si="0"/>
        <v>1.8107524933930994</v>
      </c>
      <c r="F9" s="15">
        <f t="shared" si="1"/>
        <v>2.425697975391099</v>
      </c>
      <c r="G9" s="15">
        <f t="shared" si="2"/>
        <v>2.7695860181268408</v>
      </c>
    </row>
    <row r="10" spans="2:15" x14ac:dyDescent="0.25">
      <c r="B10" s="13">
        <f t="shared" si="5"/>
        <v>24</v>
      </c>
      <c r="C10" s="14">
        <f t="shared" si="3"/>
        <v>0.49752798640701051</v>
      </c>
      <c r="D10" s="15">
        <f t="shared" si="4"/>
        <v>0.99409210614816756</v>
      </c>
      <c r="E10" s="15">
        <f t="shared" si="0"/>
        <v>1.8281985628549757</v>
      </c>
      <c r="F10" s="15">
        <f t="shared" si="1"/>
        <v>2.4445262173171542</v>
      </c>
      <c r="G10" s="15">
        <f t="shared" si="2"/>
        <v>2.7891606944220024</v>
      </c>
    </row>
    <row r="11" spans="2:15" x14ac:dyDescent="0.25">
      <c r="B11" s="13">
        <f t="shared" si="5"/>
        <v>25</v>
      </c>
      <c r="C11" s="14">
        <f t="shared" si="3"/>
        <v>0.48201063682933881</v>
      </c>
      <c r="D11" s="15">
        <f t="shared" si="4"/>
        <v>1.0099667394709304</v>
      </c>
      <c r="E11" s="15">
        <f t="shared" si="0"/>
        <v>1.8461672538037013</v>
      </c>
      <c r="F11" s="15">
        <f t="shared" si="1"/>
        <v>2.4639548858774827</v>
      </c>
      <c r="G11" s="15">
        <f t="shared" si="2"/>
        <v>2.809377054314476</v>
      </c>
    </row>
    <row r="12" spans="2:15" x14ac:dyDescent="0.25">
      <c r="B12" s="13">
        <f t="shared" si="5"/>
        <v>26</v>
      </c>
      <c r="C12" s="14">
        <f t="shared" si="3"/>
        <v>0.46681794165851681</v>
      </c>
      <c r="D12" s="15">
        <f t="shared" si="4"/>
        <v>1.0262699512294837</v>
      </c>
      <c r="E12" s="15">
        <f t="shared" si="0"/>
        <v>1.8646881723558177</v>
      </c>
      <c r="F12" s="15">
        <f t="shared" si="1"/>
        <v>2.4840192774839553</v>
      </c>
      <c r="G12" s="15">
        <f t="shared" si="2"/>
        <v>2.8302733549399202</v>
      </c>
    </row>
    <row r="13" spans="2:15" x14ac:dyDescent="0.25">
      <c r="B13" s="13">
        <f t="shared" si="5"/>
        <v>27</v>
      </c>
      <c r="C13" s="14">
        <f t="shared" si="3"/>
        <v>0.45194145517735518</v>
      </c>
      <c r="D13" s="15">
        <f t="shared" si="4"/>
        <v>1.0430239791424614</v>
      </c>
      <c r="E13" s="15">
        <f t="shared" si="0"/>
        <v>1.8837930690011684</v>
      </c>
      <c r="F13" s="15">
        <f t="shared" si="1"/>
        <v>2.5047573463095527</v>
      </c>
      <c r="G13" s="15">
        <f t="shared" si="2"/>
        <v>2.8518907731832899</v>
      </c>
    </row>
    <row r="14" spans="2:15" x14ac:dyDescent="0.25">
      <c r="B14" s="13">
        <f t="shared" si="5"/>
        <v>28</v>
      </c>
      <c r="C14" s="14">
        <f t="shared" si="3"/>
        <v>0.43737318784155788</v>
      </c>
      <c r="D14" s="15">
        <f t="shared" si="4"/>
        <v>1.0602524989812587</v>
      </c>
      <c r="E14" s="15">
        <f t="shared" si="0"/>
        <v>1.9035160370474518</v>
      </c>
      <c r="F14" s="15">
        <f t="shared" si="1"/>
        <v>2.5262099574944807</v>
      </c>
      <c r="G14" s="15">
        <f t="shared" si="2"/>
        <v>2.8742736862760268</v>
      </c>
    </row>
    <row r="15" spans="2:15" x14ac:dyDescent="0.25">
      <c r="B15" s="13">
        <f t="shared" si="5"/>
        <v>29</v>
      </c>
      <c r="C15" s="14">
        <f t="shared" si="3"/>
        <v>0.4231055869488769</v>
      </c>
      <c r="D15" s="15">
        <f t="shared" si="4"/>
        <v>1.0779807431562725</v>
      </c>
      <c r="E15" s="15">
        <f t="shared" si="0"/>
        <v>1.9238937333249508</v>
      </c>
      <c r="F15" s="15">
        <f t="shared" si="1"/>
        <v>2.5484211693719101</v>
      </c>
      <c r="G15" s="15">
        <f t="shared" si="2"/>
        <v>2.8974699847271363</v>
      </c>
    </row>
    <row r="16" spans="2:15" x14ac:dyDescent="0.25">
      <c r="B16" s="13">
        <f t="shared" si="5"/>
        <v>30</v>
      </c>
      <c r="C16" s="14">
        <f t="shared" si="3"/>
        <v>0.40913151848859125</v>
      </c>
      <c r="D16" s="15">
        <f t="shared" si="4"/>
        <v>1.0962356311328929</v>
      </c>
      <c r="E16" s="15">
        <f t="shared" si="0"/>
        <v>1.9449656241013293</v>
      </c>
      <c r="F16" s="15">
        <f t="shared" si="1"/>
        <v>2.5714385486132612</v>
      </c>
      <c r="G16" s="15">
        <f t="shared" si="2"/>
        <v>2.9215314219450805</v>
      </c>
    </row>
    <row r="17" spans="2:14" x14ac:dyDescent="0.25">
      <c r="B17" s="13">
        <f t="shared" si="5"/>
        <v>31</v>
      </c>
      <c r="C17" s="14">
        <f t="shared" si="3"/>
        <v>0.39544425008652417</v>
      </c>
      <c r="D17" s="15">
        <f t="shared" si="4"/>
        <v>1.115045913077352</v>
      </c>
      <c r="E17" s="15">
        <f t="shared" si="0"/>
        <v>1.9667742596083324</v>
      </c>
      <c r="F17" s="15">
        <f t="shared" si="1"/>
        <v>2.5953135227951765</v>
      </c>
      <c r="G17" s="15">
        <f t="shared" si="2"/>
        <v>2.9465140055806849</v>
      </c>
    </row>
    <row r="18" spans="2:14" x14ac:dyDescent="0.25">
      <c r="B18" s="13">
        <f t="shared" si="5"/>
        <v>32</v>
      </c>
      <c r="C18" s="14">
        <f t="shared" si="3"/>
        <v>0.38203743496615333</v>
      </c>
      <c r="D18" s="15">
        <f t="shared" si="4"/>
        <v>1.134442328325421</v>
      </c>
      <c r="E18" s="15">
        <f t="shared" si="0"/>
        <v>1.9893655811128377</v>
      </c>
      <c r="F18" s="15">
        <f t="shared" si="1"/>
        <v>2.6201017755977429</v>
      </c>
      <c r="G18" s="15">
        <f t="shared" si="2"/>
        <v>2.97247843641212</v>
      </c>
    </row>
    <row r="19" spans="2:14" x14ac:dyDescent="0.25">
      <c r="B19" s="13">
        <f t="shared" si="5"/>
        <v>33</v>
      </c>
      <c r="C19" s="14">
        <f t="shared" si="3"/>
        <v>0.36890509685121026</v>
      </c>
      <c r="D19" s="15">
        <f t="shared" si="4"/>
        <v>1.1544577804903076</v>
      </c>
      <c r="E19" s="15">
        <f t="shared" si="0"/>
        <v>2.0127892650894186</v>
      </c>
      <c r="F19" s="15">
        <f t="shared" si="1"/>
        <v>2.6458636906767885</v>
      </c>
      <c r="G19" s="15">
        <f t="shared" si="2"/>
        <v>2.9994906015244394</v>
      </c>
    </row>
    <row r="20" spans="2:14" x14ac:dyDescent="0.25">
      <c r="B20" s="13">
        <f t="shared" si="5"/>
        <v>34</v>
      </c>
      <c r="C20" s="14">
        <f t="shared" si="3"/>
        <v>0.35604161573955567</v>
      </c>
      <c r="D20" s="15">
        <f t="shared" si="4"/>
        <v>1.1751275312853511</v>
      </c>
      <c r="E20" s="15">
        <f t="shared" si="0"/>
        <v>2.0370991097891222</v>
      </c>
      <c r="F20" s="15">
        <f t="shared" si="1"/>
        <v>2.6726648512371667</v>
      </c>
      <c r="G20" s="15">
        <f t="shared" si="2"/>
        <v>3.0276221296360761</v>
      </c>
    </row>
    <row r="21" spans="2:14" x14ac:dyDescent="0.25">
      <c r="B21" s="13">
        <f t="shared" si="5"/>
        <v>35</v>
      </c>
      <c r="C21" s="14">
        <f>(TAN(PI()/4-ATAN(TAN(B21*PI()/180)/1.25)/2))^2</f>
        <v>0.34344171448210969</v>
      </c>
      <c r="D21" s="15">
        <f t="shared" si="4"/>
        <v>1.1964894154387631</v>
      </c>
      <c r="E21" s="15">
        <f t="shared" si="0"/>
        <v>2.0623534703723663</v>
      </c>
      <c r="F21" s="15">
        <f t="shared" si="1"/>
        <v>2.7005766034994476</v>
      </c>
      <c r="G21" s="15">
        <f t="shared" si="2"/>
        <v>3.0569510177272381</v>
      </c>
    </row>
    <row r="24" spans="2:14" ht="15.75" x14ac:dyDescent="0.25">
      <c r="B24" s="40" t="s">
        <v>12</v>
      </c>
      <c r="C24" s="40"/>
      <c r="D24" s="40"/>
      <c r="E24" s="40"/>
      <c r="F24" s="8" t="s">
        <v>3</v>
      </c>
      <c r="G24" s="18">
        <v>19</v>
      </c>
      <c r="H24" s="2"/>
      <c r="N24" s="2"/>
    </row>
    <row r="25" spans="2:14" ht="15.75" x14ac:dyDescent="0.25">
      <c r="B25" s="6"/>
      <c r="C25" s="6"/>
      <c r="D25" s="6"/>
      <c r="E25" s="6"/>
      <c r="F25" s="6"/>
      <c r="G25" s="7"/>
    </row>
    <row r="26" spans="2:14" x14ac:dyDescent="0.25">
      <c r="D26" s="16" t="s">
        <v>11</v>
      </c>
      <c r="E26" s="16" t="s">
        <v>8</v>
      </c>
      <c r="F26" s="16" t="s">
        <v>9</v>
      </c>
      <c r="G26" s="16" t="s">
        <v>10</v>
      </c>
      <c r="H26" s="2"/>
      <c r="N26" s="2"/>
    </row>
    <row r="27" spans="2:14" x14ac:dyDescent="0.25">
      <c r="B27" s="10" t="s">
        <v>0</v>
      </c>
      <c r="C27" s="11" t="s">
        <v>2</v>
      </c>
      <c r="D27" s="12" t="s">
        <v>5</v>
      </c>
      <c r="E27" s="12" t="s">
        <v>5</v>
      </c>
      <c r="F27" s="12" t="s">
        <v>5</v>
      </c>
      <c r="G27" s="12" t="s">
        <v>5</v>
      </c>
    </row>
    <row r="28" spans="2:14" x14ac:dyDescent="0.25">
      <c r="B28" s="13">
        <v>20</v>
      </c>
      <c r="C28" s="14">
        <f t="shared" ref="C28:C43" si="6">(TAN(PI()/4-ATAN(TAN(B28*PI()/180)/1.25)/2))^2</f>
        <v>0.5630300020322988</v>
      </c>
      <c r="D28" s="15">
        <f>+($K$7*$K$6*K$4/2)+(($K$7*$K$6*K$4/2)+($C28*$G$24*$K$7^2*$K$6/3))^0.5/($C28*$G$2/3)</f>
        <v>0.96008605543391634</v>
      </c>
      <c r="E28" s="15">
        <f t="shared" ref="E28:E43" si="7">+($K$7*$K$6*L$4/2)+(($K$7*$K$6*L$4/2)+($C28*$G$24*$K$7^2*$K$6/3))^0.5/($C28*$G$2/3)</f>
        <v>1.7859547359427437</v>
      </c>
      <c r="F28" s="15">
        <f t="shared" ref="F28:F43" si="8">+($K$7*$K$6*M$4/2)+(($K$7*$K$6*M$4/2)+($C28*$G$24*$K$7^2*$K$6/3))^0.5/($C28*$G$2/3)</f>
        <v>2.3965408035945162</v>
      </c>
      <c r="G28" s="15">
        <f t="shared" ref="G28:G43" si="9">+($K$7*$K$6*N$4/2)+(($K$7*$K$6*N$4/2)+($C28*$G$24*$K$7^2*$K$6/3))^0.5/($C28*$G$2/3)</f>
        <v>2.7380788767242477</v>
      </c>
    </row>
    <row r="29" spans="2:14" x14ac:dyDescent="0.25">
      <c r="B29" s="13">
        <f>B28+1</f>
        <v>21</v>
      </c>
      <c r="C29" s="14">
        <f t="shared" si="6"/>
        <v>0.54611970366575147</v>
      </c>
      <c r="D29" s="15">
        <f t="shared" ref="D29:D43" si="10">+($K$7*$K$6*K$4/2)+(($K$7*$K$6*K$4/2)+($C29*$G$24*$K$7^2*$K$6/3))^0.5/($C29*$G$2/3)</f>
        <v>0.97483700734645939</v>
      </c>
      <c r="E29" s="15">
        <f t="shared" si="7"/>
        <v>1.8023430316401787</v>
      </c>
      <c r="F29" s="15">
        <f t="shared" si="8"/>
        <v>2.4140810029084587</v>
      </c>
      <c r="G29" s="15">
        <f t="shared" si="9"/>
        <v>2.7562437926363748</v>
      </c>
      <c r="H29" s="1"/>
      <c r="N29" s="1"/>
    </row>
    <row r="30" spans="2:14" x14ac:dyDescent="0.25">
      <c r="B30" s="13">
        <f t="shared" ref="B30:B43" si="11">B29+1</f>
        <v>22</v>
      </c>
      <c r="C30" s="14">
        <f t="shared" si="6"/>
        <v>0.52957283749518602</v>
      </c>
      <c r="D30" s="15">
        <f t="shared" si="10"/>
        <v>0.98994958973758485</v>
      </c>
      <c r="E30" s="15">
        <f t="shared" si="7"/>
        <v>1.8191836900877114</v>
      </c>
      <c r="F30" s="15">
        <f t="shared" si="8"/>
        <v>2.4321356280841719</v>
      </c>
      <c r="G30" s="15">
        <f t="shared" si="9"/>
        <v>2.7749562360014135</v>
      </c>
      <c r="H30" s="1"/>
      <c r="N30" s="1"/>
    </row>
    <row r="31" spans="2:14" x14ac:dyDescent="0.25">
      <c r="B31" s="13">
        <f t="shared" si="11"/>
        <v>23</v>
      </c>
      <c r="C31" s="14">
        <f t="shared" si="6"/>
        <v>0.51337891288343951</v>
      </c>
      <c r="D31" s="15">
        <f t="shared" si="10"/>
        <v>1.0054417564834632</v>
      </c>
      <c r="E31" s="15">
        <f t="shared" si="7"/>
        <v>1.8365012119715549</v>
      </c>
      <c r="F31" s="15">
        <f t="shared" si="8"/>
        <v>2.4507335228804168</v>
      </c>
      <c r="G31" s="15">
        <f t="shared" si="9"/>
        <v>2.7942473269576125</v>
      </c>
    </row>
    <row r="32" spans="2:14" x14ac:dyDescent="0.25">
      <c r="B32" s="13">
        <f t="shared" si="11"/>
        <v>24</v>
      </c>
      <c r="C32" s="14">
        <f t="shared" si="6"/>
        <v>0.49752798640701051</v>
      </c>
      <c r="D32" s="15">
        <f t="shared" si="10"/>
        <v>1.0213325498967811</v>
      </c>
      <c r="E32" s="15">
        <f t="shared" si="7"/>
        <v>1.8543217722677199</v>
      </c>
      <c r="F32" s="15">
        <f t="shared" si="8"/>
        <v>2.4699055813520792</v>
      </c>
      <c r="G32" s="15">
        <f t="shared" si="9"/>
        <v>2.8141504295199304</v>
      </c>
    </row>
    <row r="33" spans="2:7" x14ac:dyDescent="0.25">
      <c r="B33" s="13">
        <f t="shared" si="11"/>
        <v>25</v>
      </c>
      <c r="C33" s="14">
        <f t="shared" si="6"/>
        <v>0.48201063682933881</v>
      </c>
      <c r="D33" s="15">
        <f t="shared" si="10"/>
        <v>1.0376421852212541</v>
      </c>
      <c r="E33" s="15">
        <f t="shared" si="7"/>
        <v>1.8726733669303532</v>
      </c>
      <c r="F33" s="15">
        <f t="shared" si="8"/>
        <v>2.4896849330229887</v>
      </c>
      <c r="G33" s="15">
        <f t="shared" si="9"/>
        <v>2.8347013561967191</v>
      </c>
    </row>
    <row r="34" spans="2:7" x14ac:dyDescent="0.25">
      <c r="B34" s="13">
        <f t="shared" si="11"/>
        <v>26</v>
      </c>
      <c r="C34" s="14">
        <f t="shared" si="6"/>
        <v>0.46681794165851681</v>
      </c>
      <c r="D34" s="15">
        <f t="shared" si="10"/>
        <v>1.0543921430308862</v>
      </c>
      <c r="E34" s="15">
        <f t="shared" si="7"/>
        <v>1.8915859751480706</v>
      </c>
      <c r="F34" s="15">
        <f t="shared" si="8"/>
        <v>2.5101071481845674</v>
      </c>
      <c r="G34" s="15">
        <f t="shared" si="9"/>
        <v>2.8559385949914406</v>
      </c>
    </row>
    <row r="35" spans="2:7" x14ac:dyDescent="0.25">
      <c r="B35" s="13">
        <f t="shared" si="11"/>
        <v>27</v>
      </c>
      <c r="C35" s="14">
        <f t="shared" si="6"/>
        <v>0.45194145517735518</v>
      </c>
      <c r="D35" s="15">
        <f t="shared" si="10"/>
        <v>1.0716052704097017</v>
      </c>
      <c r="E35" s="15">
        <f t="shared" si="7"/>
        <v>1.9110917391214455</v>
      </c>
      <c r="F35" s="15">
        <f t="shared" si="8"/>
        <v>2.5312104658877277</v>
      </c>
      <c r="G35" s="15">
        <f t="shared" si="9"/>
        <v>2.8779035616556645</v>
      </c>
    </row>
    <row r="36" spans="2:7" x14ac:dyDescent="0.25">
      <c r="B36" s="13">
        <f t="shared" si="11"/>
        <v>28</v>
      </c>
      <c r="C36" s="14">
        <f t="shared" si="6"/>
        <v>0.43737318784155788</v>
      </c>
      <c r="D36" s="15">
        <f t="shared" si="10"/>
        <v>1.089305891900487</v>
      </c>
      <c r="E36" s="15">
        <f t="shared" si="7"/>
        <v>1.93122516359833</v>
      </c>
      <c r="F36" s="15">
        <f t="shared" si="8"/>
        <v>2.5530360475720792</v>
      </c>
      <c r="G36" s="15">
        <f t="shared" si="9"/>
        <v>2.9006408804806645</v>
      </c>
    </row>
    <row r="37" spans="2:7" x14ac:dyDescent="0.25">
      <c r="B37" s="13">
        <f t="shared" si="11"/>
        <v>29</v>
      </c>
      <c r="C37" s="14">
        <f t="shared" si="6"/>
        <v>0.4231055869488769</v>
      </c>
      <c r="D37" s="15">
        <f t="shared" si="10"/>
        <v>1.1075199313405715</v>
      </c>
      <c r="E37" s="15">
        <f t="shared" si="7"/>
        <v>1.952023337734041</v>
      </c>
      <c r="F37" s="15">
        <f t="shared" si="8"/>
        <v>2.5756282597156357</v>
      </c>
      <c r="G37" s="15">
        <f t="shared" si="9"/>
        <v>2.9241986974059921</v>
      </c>
    </row>
    <row r="38" spans="2:7" x14ac:dyDescent="0.25">
      <c r="B38" s="13">
        <f t="shared" si="11"/>
        <v>30</v>
      </c>
      <c r="C38" s="14">
        <f t="shared" si="6"/>
        <v>0.40913151848859125</v>
      </c>
      <c r="D38" s="15">
        <f t="shared" si="10"/>
        <v>1.1262750458515232</v>
      </c>
      <c r="E38" s="15">
        <f t="shared" si="7"/>
        <v>1.9735261822292536</v>
      </c>
      <c r="F38" s="15">
        <f t="shared" si="8"/>
        <v>2.5990349894015248</v>
      </c>
      <c r="G38" s="15">
        <f t="shared" si="9"/>
        <v>2.948629029797321</v>
      </c>
    </row>
    <row r="39" spans="2:7" x14ac:dyDescent="0.25">
      <c r="B39" s="13">
        <f t="shared" si="11"/>
        <v>31</v>
      </c>
      <c r="C39" s="14">
        <f t="shared" si="6"/>
        <v>0.39544425008652417</v>
      </c>
      <c r="D39" s="15">
        <f t="shared" si="10"/>
        <v>1.1456007734212259</v>
      </c>
      <c r="E39" s="15">
        <f t="shared" si="7"/>
        <v>1.9957767251502569</v>
      </c>
      <c r="F39" s="15">
        <f t="shared" si="8"/>
        <v>2.6233079972996634</v>
      </c>
      <c r="G39" s="15">
        <f t="shared" si="9"/>
        <v>2.9739881579183551</v>
      </c>
    </row>
    <row r="40" spans="2:7" x14ac:dyDescent="0.25">
      <c r="B40" s="13">
        <f t="shared" si="11"/>
        <v>32</v>
      </c>
      <c r="C40" s="14">
        <f t="shared" si="6"/>
        <v>0.38203743496615333</v>
      </c>
      <c r="D40" s="15">
        <f t="shared" si="10"/>
        <v>1.1655286957149924</v>
      </c>
      <c r="E40" s="15">
        <f t="shared" si="7"/>
        <v>2.0188214103666136</v>
      </c>
      <c r="F40" s="15">
        <f t="shared" si="8"/>
        <v>2.6485033132679092</v>
      </c>
      <c r="G40" s="15">
        <f t="shared" si="9"/>
        <v>3.0003370639115658</v>
      </c>
    </row>
    <row r="41" spans="2:7" x14ac:dyDescent="0.25">
      <c r="B41" s="13">
        <f t="shared" si="11"/>
        <v>33</v>
      </c>
      <c r="C41" s="14">
        <f t="shared" si="6"/>
        <v>0.36890509685121026</v>
      </c>
      <c r="D41" s="15">
        <f t="shared" si="10"/>
        <v>1.1860926179818225</v>
      </c>
      <c r="E41" s="15">
        <f t="shared" si="7"/>
        <v>2.0427104431656642</v>
      </c>
      <c r="F41" s="15">
        <f t="shared" si="8"/>
        <v>2.6746816806094307</v>
      </c>
      <c r="G41" s="15">
        <f t="shared" si="9"/>
        <v>3.0277419250329225</v>
      </c>
    </row>
    <row r="42" spans="2:7" x14ac:dyDescent="0.25">
      <c r="B42" s="13">
        <f t="shared" si="11"/>
        <v>34</v>
      </c>
      <c r="C42" s="14">
        <f t="shared" si="6"/>
        <v>0.35604161573955567</v>
      </c>
      <c r="D42" s="15">
        <f t="shared" si="10"/>
        <v>1.2073287681882969</v>
      </c>
      <c r="E42" s="15">
        <f t="shared" si="7"/>
        <v>2.0674981783403887</v>
      </c>
      <c r="F42" s="15">
        <f t="shared" si="8"/>
        <v>2.7019090560059027</v>
      </c>
      <c r="G42" s="15">
        <f t="shared" si="9"/>
        <v>3.0562746689845501</v>
      </c>
    </row>
    <row r="43" spans="2:7" x14ac:dyDescent="0.25">
      <c r="B43" s="13">
        <f t="shared" si="11"/>
        <v>35</v>
      </c>
      <c r="C43" s="14">
        <f t="shared" si="6"/>
        <v>0.34344171448210969</v>
      </c>
      <c r="D43" s="15">
        <f t="shared" si="10"/>
        <v>1.2292760178224791</v>
      </c>
      <c r="E43" s="15">
        <f t="shared" si="7"/>
        <v>2.0932435569197265</v>
      </c>
      <c r="F43" s="15">
        <f t="shared" si="8"/>
        <v>2.7302571733102514</v>
      </c>
      <c r="G43" s="15">
        <f t="shared" si="9"/>
        <v>3.086013600490455</v>
      </c>
    </row>
    <row r="46" spans="2:7" ht="15.75" x14ac:dyDescent="0.25">
      <c r="B46" s="40" t="s">
        <v>12</v>
      </c>
      <c r="C46" s="40"/>
      <c r="D46" s="40"/>
      <c r="E46" s="40"/>
      <c r="F46" s="8" t="s">
        <v>3</v>
      </c>
      <c r="G46" s="18">
        <v>20</v>
      </c>
    </row>
    <row r="48" spans="2:7" x14ac:dyDescent="0.25">
      <c r="D48" s="16" t="s">
        <v>11</v>
      </c>
      <c r="E48" s="16" t="s">
        <v>8</v>
      </c>
      <c r="F48" s="16" t="s">
        <v>9</v>
      </c>
      <c r="G48" s="16" t="s">
        <v>10</v>
      </c>
    </row>
    <row r="49" spans="2:7" x14ac:dyDescent="0.25">
      <c r="B49" s="10" t="s">
        <v>0</v>
      </c>
      <c r="C49" s="11" t="s">
        <v>2</v>
      </c>
      <c r="D49" s="12" t="s">
        <v>5</v>
      </c>
      <c r="E49" s="12" t="s">
        <v>5</v>
      </c>
      <c r="F49" s="12" t="s">
        <v>5</v>
      </c>
      <c r="G49" s="12" t="s">
        <v>5</v>
      </c>
    </row>
    <row r="50" spans="2:7" x14ac:dyDescent="0.25">
      <c r="B50" s="13">
        <v>20</v>
      </c>
      <c r="C50" s="14">
        <f t="shared" ref="C50:C65" si="12">(TAN(PI()/4-ATAN(TAN(B50*PI()/180)/1.25)/2))^2</f>
        <v>0.5630300020322988</v>
      </c>
      <c r="D50" s="15">
        <f>+($K$7*$K$6*K$4/2)+(($K$7*$K$6*K$4/2)+($C50*$G$46*$K$7^2*$K$6/3))^0.5/($C50*$G$2/3)</f>
        <v>0.98502750901402536</v>
      </c>
      <c r="E50" s="15">
        <f t="shared" ref="E50:E65" si="13">+($K$7*$K$6*L$4/2)+(($K$7*$K$6*L$4/2)+($C50*$G$46*$K$7^2*$K$6/3))^0.5/($C50*$G$2/3)</f>
        <v>1.8100301315375567</v>
      </c>
      <c r="F50" s="15">
        <f t="shared" ref="F50:F65" si="14">+($K$7*$K$6*M$4/2)+(($K$7*$K$6*M$4/2)+($C50*$G$46*$K$7^2*$K$6/3))^0.5/($C50*$G$2/3)</f>
        <v>2.4200301990856623</v>
      </c>
      <c r="G50" s="15">
        <f t="shared" ref="G50:G65" si="15">+($K$7*$K$6*N$4/2)+(($K$7*$K$6*N$4/2)+($C50*$G$46*$K$7^2*$K$6/3))^0.5/($C50*$G$2/3)</f>
        <v>2.7612583512728524</v>
      </c>
    </row>
    <row r="51" spans="2:7" x14ac:dyDescent="0.25">
      <c r="B51" s="13">
        <f>B50+1</f>
        <v>21</v>
      </c>
      <c r="C51" s="14">
        <f t="shared" si="12"/>
        <v>0.54611970366575147</v>
      </c>
      <c r="D51" s="15">
        <f t="shared" ref="D51:D65" si="16">+($K$7*$K$6*K$4/2)+(($K$7*$K$6*K$4/2)+($C51*$G$46*$K$7^2*$K$6/3))^0.5/($C51*$G$2/3)</f>
        <v>1.0001616663489437</v>
      </c>
      <c r="E51" s="15">
        <f t="shared" si="13"/>
        <v>1.8267625402940091</v>
      </c>
      <c r="F51" s="15">
        <f t="shared" si="14"/>
        <v>2.4378896605130955</v>
      </c>
      <c r="G51" s="15">
        <f t="shared" si="15"/>
        <v>2.7797298938901873</v>
      </c>
    </row>
    <row r="52" spans="2:7" x14ac:dyDescent="0.25">
      <c r="B52" s="13">
        <f t="shared" ref="B52:B65" si="17">B51+1</f>
        <v>22</v>
      </c>
      <c r="C52" s="14">
        <f t="shared" si="12"/>
        <v>0.52957283749518602</v>
      </c>
      <c r="D52" s="15">
        <f t="shared" si="16"/>
        <v>1.0156668487263418</v>
      </c>
      <c r="E52" s="15">
        <f t="shared" si="13"/>
        <v>1.8439546123920119</v>
      </c>
      <c r="F52" s="15">
        <f t="shared" si="14"/>
        <v>2.4562696337089664</v>
      </c>
      <c r="G52" s="15">
        <f t="shared" si="15"/>
        <v>2.7987544676768437</v>
      </c>
    </row>
    <row r="53" spans="2:7" x14ac:dyDescent="0.25">
      <c r="B53" s="13">
        <f t="shared" si="17"/>
        <v>23</v>
      </c>
      <c r="C53" s="14">
        <f t="shared" si="12"/>
        <v>0.51337891288343951</v>
      </c>
      <c r="D53" s="15">
        <f t="shared" si="16"/>
        <v>1.0315614764345065</v>
      </c>
      <c r="E53" s="15">
        <f t="shared" si="13"/>
        <v>1.8616311695341368</v>
      </c>
      <c r="F53" s="15">
        <f t="shared" si="14"/>
        <v>2.475199207652377</v>
      </c>
      <c r="G53" s="15">
        <f t="shared" si="15"/>
        <v>2.8183634041177306</v>
      </c>
    </row>
    <row r="54" spans="2:7" x14ac:dyDescent="0.25">
      <c r="B54" s="13">
        <f t="shared" si="17"/>
        <v>24</v>
      </c>
      <c r="C54" s="14">
        <f t="shared" si="12"/>
        <v>0.49752798640701051</v>
      </c>
      <c r="D54" s="15">
        <f t="shared" si="16"/>
        <v>1.0478650864740278</v>
      </c>
      <c r="E54" s="15">
        <f t="shared" si="13"/>
        <v>1.8798187235280648</v>
      </c>
      <c r="F54" s="15">
        <f t="shared" si="14"/>
        <v>2.4947095317046006</v>
      </c>
      <c r="G54" s="15">
        <f t="shared" si="15"/>
        <v>2.838590286308603</v>
      </c>
    </row>
    <row r="55" spans="2:7" x14ac:dyDescent="0.25">
      <c r="B55" s="13">
        <f t="shared" si="17"/>
        <v>25</v>
      </c>
      <c r="C55" s="14">
        <f t="shared" si="12"/>
        <v>0.48201063682933881</v>
      </c>
      <c r="D55" s="15">
        <f t="shared" si="16"/>
        <v>1.0645984192473403</v>
      </c>
      <c r="E55" s="15">
        <f t="shared" si="13"/>
        <v>1.8985456239116447</v>
      </c>
      <c r="F55" s="15">
        <f t="shared" si="14"/>
        <v>2.514834001223285</v>
      </c>
      <c r="G55" s="15">
        <f t="shared" si="15"/>
        <v>2.8594711538325046</v>
      </c>
    </row>
    <row r="56" spans="2:7" x14ac:dyDescent="0.25">
      <c r="B56" s="13">
        <f t="shared" si="17"/>
        <v>26</v>
      </c>
      <c r="C56" s="14">
        <f t="shared" si="12"/>
        <v>0.46681794165851681</v>
      </c>
      <c r="D56" s="15">
        <f t="shared" si="16"/>
        <v>1.0817835133583629</v>
      </c>
      <c r="E56" s="15">
        <f t="shared" si="13"/>
        <v>1.9178422212048611</v>
      </c>
      <c r="F56" s="15">
        <f t="shared" si="14"/>
        <v>2.5356084633139382</v>
      </c>
      <c r="G56" s="15">
        <f t="shared" si="15"/>
        <v>2.881044730017861</v>
      </c>
    </row>
    <row r="57" spans="2:7" x14ac:dyDescent="0.25">
      <c r="B57" s="13">
        <f t="shared" si="17"/>
        <v>27</v>
      </c>
      <c r="C57" s="14">
        <f t="shared" si="12"/>
        <v>0.45194145517735518</v>
      </c>
      <c r="D57" s="15">
        <f t="shared" si="16"/>
        <v>1.0994438094207117</v>
      </c>
      <c r="E57" s="15">
        <f t="shared" si="13"/>
        <v>1.9377410477453221</v>
      </c>
      <c r="F57" s="15">
        <f t="shared" si="14"/>
        <v>2.5570714452847083</v>
      </c>
      <c r="G57" s="15">
        <f t="shared" si="15"/>
        <v>2.9033526744418778</v>
      </c>
    </row>
    <row r="58" spans="2:7" x14ac:dyDescent="0.25">
      <c r="B58" s="13">
        <f t="shared" si="17"/>
        <v>28</v>
      </c>
      <c r="C58" s="14">
        <f t="shared" si="12"/>
        <v>0.43737318784155788</v>
      </c>
      <c r="D58" s="15">
        <f t="shared" si="16"/>
        <v>1.1176042638887107</v>
      </c>
      <c r="E58" s="15">
        <f t="shared" si="13"/>
        <v>1.9582770183474902</v>
      </c>
      <c r="F58" s="15">
        <f t="shared" si="14"/>
        <v>2.5792644087466745</v>
      </c>
      <c r="G58" s="15">
        <f t="shared" si="15"/>
        <v>2.9264398639634948</v>
      </c>
    </row>
    <row r="59" spans="2:7" x14ac:dyDescent="0.25">
      <c r="B59" s="13">
        <f t="shared" si="17"/>
        <v>29</v>
      </c>
      <c r="C59" s="14">
        <f t="shared" si="12"/>
        <v>0.4231055869488769</v>
      </c>
      <c r="D59" s="15">
        <f t="shared" si="16"/>
        <v>1.1362914740582626</v>
      </c>
      <c r="E59" s="15">
        <f t="shared" si="13"/>
        <v>1.9794876533562873</v>
      </c>
      <c r="F59" s="15">
        <f t="shared" si="14"/>
        <v>2.6022320327405213</v>
      </c>
      <c r="G59" s="15">
        <f t="shared" si="15"/>
        <v>2.9503547060606259</v>
      </c>
    </row>
    <row r="60" spans="2:7" x14ac:dyDescent="0.25">
      <c r="B60" s="13">
        <f t="shared" si="17"/>
        <v>30</v>
      </c>
      <c r="C60" s="14">
        <f t="shared" si="12"/>
        <v>0.40913151848859125</v>
      </c>
      <c r="D60" s="15">
        <f t="shared" si="16"/>
        <v>1.1555338155373771</v>
      </c>
      <c r="E60" s="15">
        <f t="shared" si="13"/>
        <v>2.0014133270515364</v>
      </c>
      <c r="F60" s="15">
        <f t="shared" si="14"/>
        <v>2.6260225297831705</v>
      </c>
      <c r="G60" s="15">
        <f t="shared" si="15"/>
        <v>2.9751494888196781</v>
      </c>
    </row>
    <row r="61" spans="2:7" x14ac:dyDescent="0.25">
      <c r="B61" s="13">
        <f t="shared" si="17"/>
        <v>31</v>
      </c>
      <c r="C61" s="14">
        <f t="shared" si="12"/>
        <v>0.39544425008652417</v>
      </c>
      <c r="D61" s="15">
        <f t="shared" si="16"/>
        <v>1.1753615936621875</v>
      </c>
      <c r="E61" s="15">
        <f t="shared" si="13"/>
        <v>2.0240975448114722</v>
      </c>
      <c r="F61" s="15">
        <f t="shared" si="14"/>
        <v>2.6506879993286927</v>
      </c>
      <c r="G61" s="15">
        <f>+($K$7*$K$6*N$4/2)+(($K$7*$K$6*N$4/2)+($C61*$G$46*$K$7^2*$K$6/3))^0.5/($C61*$G$2/3)</f>
        <v>3.0008807725970876</v>
      </c>
    </row>
    <row r="62" spans="2:7" x14ac:dyDescent="0.25">
      <c r="B62" s="13">
        <f t="shared" si="17"/>
        <v>32</v>
      </c>
      <c r="C62" s="14">
        <f t="shared" si="12"/>
        <v>0.38203743496615333</v>
      </c>
      <c r="D62" s="15">
        <f t="shared" si="16"/>
        <v>1.1958072105376267</v>
      </c>
      <c r="E62" s="15">
        <f t="shared" si="13"/>
        <v>2.0475872529738393</v>
      </c>
      <c r="F62" s="15">
        <f t="shared" si="14"/>
        <v>2.6762848238435653</v>
      </c>
      <c r="G62" s="15">
        <f t="shared" si="15"/>
        <v>3.0276098291617064</v>
      </c>
    </row>
    <row r="63" spans="2:7" x14ac:dyDescent="0.25">
      <c r="B63" s="13">
        <f t="shared" si="17"/>
        <v>33</v>
      </c>
      <c r="C63" s="14">
        <f t="shared" si="12"/>
        <v>0.36890509685121026</v>
      </c>
      <c r="D63" s="15">
        <f t="shared" si="16"/>
        <v>1.2169053496173567</v>
      </c>
      <c r="E63" s="15">
        <f t="shared" si="13"/>
        <v>2.0719331859572794</v>
      </c>
      <c r="F63" s="15">
        <f t="shared" si="14"/>
        <v>2.7028741135275434</v>
      </c>
      <c r="G63" s="15">
        <f t="shared" si="15"/>
        <v>3.055403135056264</v>
      </c>
    </row>
    <row r="64" spans="2:7" x14ac:dyDescent="0.25">
      <c r="B64" s="13">
        <f t="shared" si="17"/>
        <v>34</v>
      </c>
      <c r="C64" s="14">
        <f t="shared" si="12"/>
        <v>0.35604161573955567</v>
      </c>
      <c r="D64" s="15">
        <f t="shared" si="16"/>
        <v>1.2386931800108281</v>
      </c>
      <c r="E64" s="15">
        <f t="shared" si="13"/>
        <v>2.0971902559424782</v>
      </c>
      <c r="F64" s="15">
        <f t="shared" si="14"/>
        <v>2.7305222066931663</v>
      </c>
      <c r="G64" s="15">
        <f t="shared" si="15"/>
        <v>3.0843329270137394</v>
      </c>
    </row>
    <row r="65" spans="2:7" x14ac:dyDescent="0.25">
      <c r="B65" s="13">
        <f t="shared" si="17"/>
        <v>35</v>
      </c>
      <c r="C65" s="14">
        <f t="shared" si="12"/>
        <v>0.34344171448210969</v>
      </c>
      <c r="D65" s="15">
        <f t="shared" si="16"/>
        <v>1.2612105830233078</v>
      </c>
      <c r="E65" s="15">
        <f t="shared" si="13"/>
        <v>2.1234179912846423</v>
      </c>
      <c r="F65" s="15">
        <f t="shared" si="14"/>
        <v>2.7593012339796186</v>
      </c>
      <c r="G65" s="15">
        <f t="shared" si="15"/>
        <v>3.1144778285643531</v>
      </c>
    </row>
  </sheetData>
  <mergeCells count="3">
    <mergeCell ref="B2:E2"/>
    <mergeCell ref="B24:E24"/>
    <mergeCell ref="B46:E46"/>
  </mergeCells>
  <pageMargins left="0.7" right="0.7" top="0.75" bottom="0.75" header="0.3" footer="0.3"/>
  <pageSetup paperSize="9" fitToHeight="0" orientation="portrait" r:id="rId1"/>
  <rowBreaks count="1" manualBreakCount="1">
    <brk id="43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Istruzioni</vt:lpstr>
      <vt:lpstr>DATI</vt:lpstr>
      <vt:lpstr>ALTEZZA MASSIMA</vt:lpstr>
      <vt:lpstr>Foglio1</vt:lpstr>
      <vt:lpstr>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</dc:creator>
  <cp:lastModifiedBy>Davide</cp:lastModifiedBy>
  <cp:lastPrinted>2015-10-26T15:59:36Z</cp:lastPrinted>
  <dcterms:created xsi:type="dcterms:W3CDTF">2015-10-07T10:19:56Z</dcterms:created>
  <dcterms:modified xsi:type="dcterms:W3CDTF">2023-01-11T07:44:04Z</dcterms:modified>
</cp:coreProperties>
</file>